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S\Desktop\송두산\(23년)송두산\1_인사총무팀\0_인사\1_채용\2_2024\1_정규직\2_2024-정규직-2차\2_인사위원회\제13차_인사위원회\(붙임2)제2차_정규직및계약직_채용계획_공고문_v2\200_공고문\"/>
    </mc:Choice>
  </mc:AlternateContent>
  <xr:revisionPtr revIDLastSave="0" documentId="8_{DA657984-B746-406B-8FD3-C406B0BDA781}" xr6:coauthVersionLast="47" xr6:coauthVersionMax="47" xr10:uidLastSave="{00000000-0000-0000-0000-000000000000}"/>
  <workbookProtection workbookAlgorithmName="SHA-512" workbookHashValue="3u9yaK28NIdPdgazBMrK38t9jzN5IrTCpaeW++jgFVnffPIHQ8yFZkL5ShxFNE2UFEjehLB3Uq3dDoeLsStwtg==" workbookSaltValue="+Zg6SeGR0JazNp0/xOOCcA==" workbookSpinCount="100000" lockStructure="1"/>
  <bookViews>
    <workbookView xWindow="33195" yWindow="1770" windowWidth="21630" windowHeight="10920" xr2:uid="{00000000-000D-0000-FFFF-FFFF00000000}"/>
  </bookViews>
  <sheets>
    <sheet name="경력산정표" sheetId="2" r:id="rId1"/>
    <sheet name="기본자격" sheetId="5" r:id="rId2"/>
    <sheet name="(입력X)" sheetId="4" state="hidden" r:id="rId3"/>
  </sheets>
  <definedNames>
    <definedName name="_xlnm._FilterDatabase" localSheetId="2" hidden="1">'(입력X)'!$B$4:$P$5</definedName>
    <definedName name="_xlnm.Print_Area" localSheetId="0">경력산정표!$A$1:$AQ$66</definedName>
    <definedName name="_xlnm.Print_Area" localSheetId="1">기본자격!$A$1:$F$21</definedName>
    <definedName name="성명">#REF!</definedName>
    <definedName name="이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55" i="2" l="1"/>
  <c r="AK55" i="2"/>
  <c r="AL55" i="2" s="1"/>
  <c r="AJ55" i="2"/>
  <c r="AE55" i="2"/>
  <c r="X55" i="2"/>
  <c r="AN55" i="2" s="1"/>
  <c r="W55" i="2"/>
  <c r="V55" i="2"/>
  <c r="K55" i="2"/>
  <c r="J55" i="2"/>
  <c r="AO54" i="2"/>
  <c r="AK54" i="2"/>
  <c r="AL54" i="2" s="1"/>
  <c r="AJ54" i="2"/>
  <c r="AE54" i="2"/>
  <c r="X54" i="2"/>
  <c r="AM54" i="2" s="1"/>
  <c r="W54" i="2"/>
  <c r="V54" i="2"/>
  <c r="K54" i="2"/>
  <c r="J54" i="2"/>
  <c r="AO53" i="2"/>
  <c r="AN53" i="2"/>
  <c r="AK53" i="2"/>
  <c r="AL53" i="2" s="1"/>
  <c r="AJ53" i="2"/>
  <c r="AE53" i="2"/>
  <c r="X53" i="2"/>
  <c r="AM53" i="2" s="1"/>
  <c r="W53" i="2"/>
  <c r="V53" i="2"/>
  <c r="K53" i="2"/>
  <c r="J53" i="2"/>
  <c r="AO52" i="2"/>
  <c r="AN52" i="2"/>
  <c r="AK52" i="2"/>
  <c r="AL52" i="2" s="1"/>
  <c r="AJ52" i="2"/>
  <c r="AE52" i="2"/>
  <c r="X52" i="2"/>
  <c r="AM52" i="2" s="1"/>
  <c r="W52" i="2"/>
  <c r="V52" i="2"/>
  <c r="K52" i="2"/>
  <c r="J52" i="2"/>
  <c r="AO51" i="2"/>
  <c r="AK51" i="2"/>
  <c r="AL51" i="2" s="1"/>
  <c r="AJ51" i="2"/>
  <c r="AE51" i="2"/>
  <c r="X51" i="2"/>
  <c r="AM51" i="2" s="1"/>
  <c r="W51" i="2"/>
  <c r="V51" i="2"/>
  <c r="K51" i="2"/>
  <c r="J51" i="2"/>
  <c r="AO50" i="2"/>
  <c r="AK50" i="2"/>
  <c r="AL50" i="2" s="1"/>
  <c r="AJ50" i="2"/>
  <c r="AE50" i="2"/>
  <c r="X50" i="2"/>
  <c r="AM50" i="2" s="1"/>
  <c r="W50" i="2"/>
  <c r="V50" i="2"/>
  <c r="K50" i="2"/>
  <c r="J50" i="2"/>
  <c r="AO49" i="2"/>
  <c r="AK49" i="2"/>
  <c r="AL49" i="2" s="1"/>
  <c r="AJ49" i="2"/>
  <c r="AE49" i="2"/>
  <c r="X49" i="2"/>
  <c r="AM49" i="2" s="1"/>
  <c r="W49" i="2"/>
  <c r="V49" i="2"/>
  <c r="K49" i="2"/>
  <c r="J49" i="2"/>
  <c r="AO48" i="2"/>
  <c r="AK48" i="2"/>
  <c r="AL48" i="2" s="1"/>
  <c r="AJ48" i="2"/>
  <c r="AE48" i="2"/>
  <c r="X48" i="2"/>
  <c r="AM48" i="2" s="1"/>
  <c r="W48" i="2"/>
  <c r="V48" i="2"/>
  <c r="K48" i="2"/>
  <c r="J48" i="2"/>
  <c r="AO47" i="2"/>
  <c r="AK47" i="2"/>
  <c r="AL47" i="2" s="1"/>
  <c r="AJ47" i="2"/>
  <c r="AE47" i="2"/>
  <c r="X47" i="2"/>
  <c r="AM47" i="2" s="1"/>
  <c r="W47" i="2"/>
  <c r="V47" i="2"/>
  <c r="K47" i="2"/>
  <c r="J47" i="2"/>
  <c r="AO46" i="2"/>
  <c r="AK46" i="2"/>
  <c r="AL46" i="2" s="1"/>
  <c r="AJ46" i="2"/>
  <c r="AE46" i="2"/>
  <c r="X46" i="2"/>
  <c r="AM46" i="2" s="1"/>
  <c r="W46" i="2"/>
  <c r="V46" i="2"/>
  <c r="K46" i="2"/>
  <c r="J46" i="2"/>
  <c r="V34" i="2"/>
  <c r="W34" i="2" s="1"/>
  <c r="AE34" i="2"/>
  <c r="AJ34" i="2"/>
  <c r="AK34" i="2"/>
  <c r="AL34" i="2" s="1"/>
  <c r="AO34" i="2"/>
  <c r="V35" i="2"/>
  <c r="X35" i="2" s="1"/>
  <c r="AE35" i="2"/>
  <c r="AJ35" i="2"/>
  <c r="AK35" i="2"/>
  <c r="AL35" i="2" s="1"/>
  <c r="AO35" i="2"/>
  <c r="V36" i="2"/>
  <c r="W36" i="2" s="1"/>
  <c r="AE36" i="2"/>
  <c r="AJ36" i="2"/>
  <c r="AK36" i="2"/>
  <c r="AL36" i="2" s="1"/>
  <c r="AO36" i="2"/>
  <c r="V37" i="2"/>
  <c r="W37" i="2"/>
  <c r="X37" i="2"/>
  <c r="AM37" i="2" s="1"/>
  <c r="AE37" i="2"/>
  <c r="AJ37" i="2"/>
  <c r="AK37" i="2"/>
  <c r="AL37" i="2" s="1"/>
  <c r="AO37" i="2"/>
  <c r="V38" i="2"/>
  <c r="W38" i="2"/>
  <c r="X38" i="2"/>
  <c r="AN38" i="2" s="1"/>
  <c r="AE38" i="2"/>
  <c r="AJ38" i="2"/>
  <c r="AK38" i="2"/>
  <c r="AL38" i="2" s="1"/>
  <c r="AO38" i="2"/>
  <c r="V39" i="2"/>
  <c r="W39" i="2"/>
  <c r="X39" i="2"/>
  <c r="AM39" i="2" s="1"/>
  <c r="AE39" i="2"/>
  <c r="AJ39" i="2"/>
  <c r="AK39" i="2"/>
  <c r="AL39" i="2" s="1"/>
  <c r="AO39" i="2"/>
  <c r="V40" i="2"/>
  <c r="W40" i="2"/>
  <c r="X40" i="2"/>
  <c r="AM40" i="2" s="1"/>
  <c r="AE40" i="2"/>
  <c r="AJ40" i="2"/>
  <c r="AK40" i="2"/>
  <c r="AL40" i="2" s="1"/>
  <c r="AO40" i="2"/>
  <c r="V41" i="2"/>
  <c r="W41" i="2"/>
  <c r="X41" i="2"/>
  <c r="AN41" i="2" s="1"/>
  <c r="AE41" i="2"/>
  <c r="AJ41" i="2"/>
  <c r="AK41" i="2"/>
  <c r="AL41" i="2" s="1"/>
  <c r="AO41" i="2"/>
  <c r="V42" i="2"/>
  <c r="W42" i="2"/>
  <c r="X42" i="2"/>
  <c r="AM42" i="2" s="1"/>
  <c r="AE42" i="2"/>
  <c r="AJ42" i="2"/>
  <c r="AK42" i="2"/>
  <c r="AL42" i="2" s="1"/>
  <c r="AO42" i="2"/>
  <c r="V43" i="2"/>
  <c r="W43" i="2"/>
  <c r="X43" i="2"/>
  <c r="AM43" i="2" s="1"/>
  <c r="AE43" i="2"/>
  <c r="AJ43" i="2"/>
  <c r="AK43" i="2"/>
  <c r="AL43" i="2" s="1"/>
  <c r="AO43" i="2"/>
  <c r="V44" i="2"/>
  <c r="W44" i="2"/>
  <c r="X44" i="2"/>
  <c r="AN44" i="2" s="1"/>
  <c r="AE44" i="2"/>
  <c r="AJ44" i="2"/>
  <c r="AK44" i="2"/>
  <c r="AL44" i="2" s="1"/>
  <c r="AO44" i="2"/>
  <c r="V45" i="2"/>
  <c r="W45" i="2"/>
  <c r="X45" i="2"/>
  <c r="AN45" i="2" s="1"/>
  <c r="AE45" i="2"/>
  <c r="AJ45" i="2"/>
  <c r="AK45" i="2"/>
  <c r="AL45" i="2" s="1"/>
  <c r="AO45" i="2"/>
  <c r="V56" i="2"/>
  <c r="W56" i="2"/>
  <c r="X56" i="2"/>
  <c r="AN56" i="2" s="1"/>
  <c r="AE56" i="2"/>
  <c r="AJ56" i="2"/>
  <c r="AK56" i="2"/>
  <c r="AL56" i="2" s="1"/>
  <c r="AO56" i="2"/>
  <c r="J35" i="2"/>
  <c r="J36" i="2"/>
  <c r="J37" i="2"/>
  <c r="J38" i="2"/>
  <c r="J39" i="2"/>
  <c r="J40" i="2"/>
  <c r="J41" i="2"/>
  <c r="J42" i="2"/>
  <c r="J43" i="2"/>
  <c r="J44" i="2"/>
  <c r="J45" i="2"/>
  <c r="J56" i="2"/>
  <c r="K38" i="2"/>
  <c r="K39" i="2"/>
  <c r="K40" i="2"/>
  <c r="K41" i="2"/>
  <c r="K42" i="2"/>
  <c r="K43" i="2"/>
  <c r="K44" i="2"/>
  <c r="K45" i="2"/>
  <c r="K56" i="2"/>
  <c r="J34" i="2"/>
  <c r="AN47" i="2" l="1"/>
  <c r="AN46" i="2"/>
  <c r="AM55" i="2"/>
  <c r="AN51" i="2"/>
  <c r="AN50" i="2"/>
  <c r="AN49" i="2"/>
  <c r="AN48" i="2"/>
  <c r="AN54" i="2"/>
  <c r="X36" i="2"/>
  <c r="AM36" i="2" s="1"/>
  <c r="AM56" i="2"/>
  <c r="AN40" i="2"/>
  <c r="AM38" i="2"/>
  <c r="AM45" i="2"/>
  <c r="AM44" i="2"/>
  <c r="AM41" i="2"/>
  <c r="AN39" i="2"/>
  <c r="W35" i="2"/>
  <c r="AM35" i="2"/>
  <c r="AN35" i="2"/>
  <c r="AN42" i="2"/>
  <c r="AN43" i="2"/>
  <c r="AN37" i="2"/>
  <c r="X34" i="2"/>
  <c r="K35" i="2"/>
  <c r="K36" i="2"/>
  <c r="K34" i="2"/>
  <c r="AN36" i="2" l="1"/>
  <c r="AM34" i="2"/>
  <c r="AN34" i="2"/>
  <c r="K37" i="2"/>
  <c r="K58" i="2" s="1"/>
  <c r="J58" i="2"/>
  <c r="W58" i="2"/>
  <c r="V57" i="2"/>
  <c r="AJ57" i="2"/>
  <c r="AK57" i="2"/>
  <c r="AL57" i="2" s="1"/>
  <c r="AM57" i="2"/>
  <c r="AN57" i="2"/>
  <c r="AO57" i="2"/>
  <c r="J59" i="2" l="1"/>
  <c r="X58" i="2" l="1"/>
  <c r="P5" i="4" l="1"/>
  <c r="O5" i="4"/>
  <c r="Q5" i="4"/>
  <c r="N5" i="4"/>
  <c r="I5" i="4" s="1"/>
  <c r="M5" i="4"/>
  <c r="L5" i="4" l="1"/>
  <c r="K5" i="4"/>
  <c r="J5" i="4"/>
  <c r="F5" i="4"/>
  <c r="E5" i="4"/>
  <c r="C5" i="4"/>
  <c r="B5" i="4"/>
  <c r="D5" i="4" l="1"/>
  <c r="B62" i="2" l="1"/>
  <c r="W59" i="2" l="1"/>
</calcChain>
</file>

<file path=xl/sharedStrings.xml><?xml version="1.0" encoding="utf-8"?>
<sst xmlns="http://schemas.openxmlformats.org/spreadsheetml/2006/main" count="188" uniqueCount="133">
  <si>
    <t>성            명</t>
    <phoneticPr fontId="8" type="noConversion"/>
  </si>
  <si>
    <t>학
력</t>
    <phoneticPr fontId="8" type="noConversion"/>
  </si>
  <si>
    <t>고등학교</t>
    <phoneticPr fontId="8" type="noConversion"/>
  </si>
  <si>
    <t>대학교</t>
    <phoneticPr fontId="8" type="noConversion"/>
  </si>
  <si>
    <t>대학원</t>
    <phoneticPr fontId="8" type="noConversion"/>
  </si>
  <si>
    <t>석사</t>
    <phoneticPr fontId="8" type="noConversion"/>
  </si>
  <si>
    <t>박사</t>
    <phoneticPr fontId="8" type="noConversion"/>
  </si>
  <si>
    <t>~</t>
    <phoneticPr fontId="8" type="noConversion"/>
  </si>
  <si>
    <t>OO산업</t>
    <phoneticPr fontId="5" type="noConversion"/>
  </si>
  <si>
    <t>대리</t>
    <phoneticPr fontId="5" type="noConversion"/>
  </si>
  <si>
    <t>품질관리</t>
    <phoneticPr fontId="5" type="noConversion"/>
  </si>
  <si>
    <t>경력산정 세부내역 작성</t>
    <phoneticPr fontId="8" type="noConversion"/>
  </si>
  <si>
    <t>작성방법</t>
    <phoneticPr fontId="8" type="noConversion"/>
  </si>
  <si>
    <r>
      <t xml:space="preserve"> 1. 기본사항 </t>
    </r>
    <r>
      <rPr>
        <b/>
        <sz val="30"/>
        <color rgb="FFFF0000"/>
        <rFont val="맑은 고딕"/>
        <family val="3"/>
        <charset val="129"/>
        <scheme val="minor"/>
      </rPr>
      <t>(직접 입력)</t>
    </r>
    <phoneticPr fontId="8" type="noConversion"/>
  </si>
  <si>
    <t>1</t>
    <phoneticPr fontId="17" type="noConversion"/>
  </si>
  <si>
    <t>2</t>
    <phoneticPr fontId="17" type="noConversion"/>
  </si>
  <si>
    <t>기관명</t>
    <phoneticPr fontId="17" type="noConversion"/>
  </si>
  <si>
    <t>직위(급)</t>
    <phoneticPr fontId="17" type="noConversion"/>
  </si>
  <si>
    <t>담당업무</t>
    <phoneticPr fontId="17" type="noConversion"/>
  </si>
  <si>
    <t>연번</t>
    <phoneticPr fontId="17" type="noConversion"/>
  </si>
  <si>
    <t>성명</t>
    <phoneticPr fontId="17" type="noConversion"/>
  </si>
  <si>
    <t>영문성명</t>
    <phoneticPr fontId="17" type="noConversion"/>
  </si>
  <si>
    <t>영문(성)</t>
    <phoneticPr fontId="17" type="noConversion"/>
  </si>
  <si>
    <t>영문(이름)</t>
    <phoneticPr fontId="17" type="noConversion"/>
  </si>
  <si>
    <t>이메일(@itp.or.kr)</t>
    <phoneticPr fontId="17" type="noConversion"/>
  </si>
  <si>
    <t>주소</t>
  </si>
  <si>
    <t>연락처</t>
    <phoneticPr fontId="17" type="noConversion"/>
  </si>
  <si>
    <t>신규채용자 임용등록정보</t>
    <phoneticPr fontId="17" type="noConversion"/>
  </si>
  <si>
    <t>최종학력</t>
    <phoneticPr fontId="8" type="noConversion"/>
  </si>
  <si>
    <t>전공</t>
    <phoneticPr fontId="5" type="noConversion"/>
  </si>
  <si>
    <t>부서명-1</t>
    <phoneticPr fontId="17" type="noConversion"/>
  </si>
  <si>
    <t>부서명-2</t>
    <phoneticPr fontId="17" type="noConversion"/>
  </si>
  <si>
    <t>생년월일</t>
  </si>
  <si>
    <t>성별</t>
    <phoneticPr fontId="5" type="noConversion"/>
  </si>
  <si>
    <t>주민번호</t>
    <phoneticPr fontId="5" type="noConversion"/>
  </si>
  <si>
    <t>최종학력</t>
  </si>
  <si>
    <t>최종학력(학교)</t>
  </si>
  <si>
    <t>※  동일기간의 중복경력은 한가지만 인정됨 (불인정 예시 : 동일기간 중 대학원과 회사 근무, 동일기간 중 2개 이상 회사 근무)</t>
    <phoneticPr fontId="5" type="noConversion"/>
  </si>
  <si>
    <r>
      <t xml:space="preserve"> 3. 경력산정 </t>
    </r>
    <r>
      <rPr>
        <b/>
        <sz val="30"/>
        <color rgb="FFFF0000"/>
        <rFont val="맑은 고딕"/>
        <family val="3"/>
        <charset val="129"/>
        <scheme val="minor"/>
      </rPr>
      <t>(직접입력)</t>
    </r>
    <phoneticPr fontId="8" type="noConversion"/>
  </si>
  <si>
    <t>전공</t>
    <phoneticPr fontId="8" type="noConversion"/>
  </si>
  <si>
    <t>~</t>
  </si>
  <si>
    <t>경력환산</t>
    <phoneticPr fontId="8" type="noConversion"/>
  </si>
  <si>
    <t>환산율</t>
    <phoneticPr fontId="8" type="noConversion"/>
  </si>
  <si>
    <t>월</t>
    <phoneticPr fontId="8" type="noConversion"/>
  </si>
  <si>
    <t>총잔여일</t>
    <phoneticPr fontId="8" type="noConversion"/>
  </si>
  <si>
    <t>년</t>
    <phoneticPr fontId="8" type="noConversion"/>
  </si>
  <si>
    <t>일</t>
    <phoneticPr fontId="8" type="noConversion"/>
  </si>
  <si>
    <t>환산일</t>
    <phoneticPr fontId="8" type="noConversion"/>
  </si>
  <si>
    <t>총 잔여일수</t>
    <phoneticPr fontId="8" type="noConversion"/>
  </si>
  <si>
    <t>-</t>
    <phoneticPr fontId="8" type="noConversion"/>
  </si>
  <si>
    <t>총 환산잔여일수</t>
    <phoneticPr fontId="8" type="noConversion"/>
  </si>
  <si>
    <t>총 환산개월수</t>
    <phoneticPr fontId="8" type="noConversion"/>
  </si>
  <si>
    <t>총 개월수</t>
    <phoneticPr fontId="8" type="noConversion"/>
  </si>
  <si>
    <t>구분</t>
    <phoneticPr fontId="8" type="noConversion"/>
  </si>
  <si>
    <t>재학기간</t>
    <phoneticPr fontId="8" type="noConversion"/>
  </si>
  <si>
    <t>학위</t>
    <phoneticPr fontId="8" type="noConversion"/>
  </si>
  <si>
    <t>졸업여부</t>
    <phoneticPr fontId="8" type="noConversion"/>
  </si>
  <si>
    <t>학사, 전문학사</t>
    <phoneticPr fontId="8" type="noConversion"/>
  </si>
  <si>
    <t>재학, 수료, 졸업</t>
  </si>
  <si>
    <t>재학, 수료, 졸업</t>
    <phoneticPr fontId="8" type="noConversion"/>
  </si>
  <si>
    <t>정규직</t>
    <phoneticPr fontId="5" type="noConversion"/>
  </si>
  <si>
    <t>1급</t>
    <phoneticPr fontId="8" type="noConversion"/>
  </si>
  <si>
    <t>행정직</t>
    <phoneticPr fontId="8" type="noConversion"/>
  </si>
  <si>
    <r>
      <t xml:space="preserve"> 1. 석사학위를 취득하고 국가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공공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민간기관에서 18년이상 경력을 가진 자  
 2. 학사학위를 취득하고 국가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공공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민간기관에서 20년이상 경력을 가진 자
 3. 4급 공무원으로 3년이상 재직한 자
 4. 상기 각 요건과 동등한 자격이 있다고 인사위원회에서 인정되는 자</t>
    </r>
    <phoneticPr fontId="5" type="noConversion"/>
  </si>
  <si>
    <t>2급</t>
  </si>
  <si>
    <r>
      <t xml:space="preserve"> 1. 석사학위를 취득하고 국가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공공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민간기관에서 13년이상 경력을 가진 자 
 2. 학사학위를 취득하고 국가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공공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민간기관에서 15년이상 경력을 가진 자
 3. 5급 공무원으로 5년이상 재직한 자
 4. 공인회계사, 변호사, 변리사 자격소지자로 5년이상 경력을 가진 자
 5. 상기 각 요건과 동등한 자격이 있다고 인사위원회에서 인정되는 자</t>
    </r>
    <phoneticPr fontId="5" type="noConversion"/>
  </si>
  <si>
    <t>3급</t>
  </si>
  <si>
    <r>
      <t xml:space="preserve"> 1. 석사학위를 취득하고 국가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공공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민간기관에서 8년이상 경력을 가진 자 
 2. 학사학위를 취득하고 국가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공공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민간기관에서 10년이상 경력을 가진 자
 3. 상기 각 요건과 동등한 자격이 있다고 인사위원회에서 인정되는 자</t>
    </r>
    <phoneticPr fontId="5" type="noConversion"/>
  </si>
  <si>
    <t>4급</t>
  </si>
  <si>
    <r>
      <t xml:space="preserve"> 1. 석사학위를 취득하고 국가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공공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민간기관에서 3년이상 경력을 가진 자
 2. 학사학위를 취득하고 국가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공공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민간기관에서 5년이상 경력을 가진 자
 3. 상기 각 요건과 동등한 자격이 있다고 인사위원회에서 인정되는 자</t>
    </r>
    <phoneticPr fontId="5" type="noConversion"/>
  </si>
  <si>
    <t>5급</t>
    <phoneticPr fontId="5" type="noConversion"/>
  </si>
  <si>
    <r>
      <t xml:space="preserve"> 1. 학사학위를 취득한 자(졸업예정증명서 제출 가능자 포함)
 2. 전문학사학위를 취득하고 국가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공공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민간기관에서 2년이상 경력을 가진 자
 3. 국가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공공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민간기관에서 4년 이상 경력을 가진 자 
 4. 상기 각 요건과 동등한 자격이 있다고 인사위원회에서 인정되는 자</t>
    </r>
    <phoneticPr fontId="5" type="noConversion"/>
  </si>
  <si>
    <t>연구직</t>
    <phoneticPr fontId="8" type="noConversion"/>
  </si>
  <si>
    <r>
      <t xml:space="preserve"> 1. 박사학위를 취득하고 14년이상 자기전공분야에 대한 연구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기술 경력을 가진 자
 2. 석사학위를 취득하고 18년이상 자기전공분야에 대한 연구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기술 경력을 가진 자
 3. 학사학위를 취득하고 20년이상 자기전공분야에 대한 연구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기술 경력을 가진 자
 4. 상기 각 요건과 동등한 자격이 있다고 인사위원회에서 인정되는 자</t>
    </r>
    <phoneticPr fontId="5" type="noConversion"/>
  </si>
  <si>
    <r>
      <t xml:space="preserve"> 1. 박사학위를 취득하고 9년이상 자기전공분야에 대한 연구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기술 경력을 가진 자
 2. 석사학위를 취득하고 13년이상 자기전공분야에 대한 연구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기술 경력을 가진 자
 3. 학사학위를 취득하고 15년이상 자기전공분야에 대한 연구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기술 경력을 가진 자
 4. 기술사 자격소지자로 5년이상 경력을 가진 자
 5. 상기 각 요건과 동등한 자격이 있다고 인사위원회에서 인정되는 자</t>
    </r>
    <phoneticPr fontId="5" type="noConversion"/>
  </si>
  <si>
    <r>
      <t xml:space="preserve"> 1. 박사학위를 취득하고 4년이상 자기전공분야에 대한 연구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기술 경력을 가진 자
 2. 석사학위를 취득하고 8년이상 자기전공분야에 대한 연구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기술 경력을 가진 자
 3. 학사학위를 취득하고 10년이상 자기전공분야에 대한 연구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기술 경력을 가진 자
 4. 상기 각 요건과 동등한 자격이 있다고 인사위원회에서 인정되는 자</t>
    </r>
    <phoneticPr fontId="5" type="noConversion"/>
  </si>
  <si>
    <r>
      <t xml:space="preserve"> 1. 박사학위를 취득한 자
 2. 석사학위를 취득하고 3년이상 자기전공분야에 대한 연구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기술 경력을 가진 자
 3. 학사학위를 취득하고 5년이상 자기전공분야에 대한 연구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기술 경력을 가진 자
 4. 상기 각 요건과 동등한 자격이 있다고 인사위원회에서 인정되는 자</t>
    </r>
    <phoneticPr fontId="5" type="noConversion"/>
  </si>
  <si>
    <r>
      <t xml:space="preserve"> 1. 학사학위를 취득한 자(졸업예정증명서 제출 가능자 포함)
 2. 전문학사학위를 취득하고 2년이상 자기전공분야에 대한 연구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기술 경력을 가진 자
 3. 4년이상 해당분야에 대한 연구</t>
    </r>
    <r>
      <rPr>
        <sz val="6"/>
        <color theme="1"/>
        <rFont val="Tahoma"/>
        <family val="3"/>
        <charset val="1"/>
      </rPr>
      <t>‧</t>
    </r>
    <r>
      <rPr>
        <sz val="6"/>
        <color theme="1"/>
        <rFont val="맑은 고딕"/>
        <family val="3"/>
        <charset val="129"/>
        <scheme val="minor"/>
      </rPr>
      <t>기술 경력을 가진 자
 4. 상기 각 요건과 동등한 자격이 있다고 인사위원회에서 인정되는 자</t>
    </r>
    <phoneticPr fontId="5" type="noConversion"/>
  </si>
  <si>
    <t>계약직</t>
    <phoneticPr fontId="5" type="noConversion"/>
  </si>
  <si>
    <t>가급</t>
    <phoneticPr fontId="8" type="noConversion"/>
  </si>
  <si>
    <t xml:space="preserve"> 1. 석사학위를 취득하고 국가‧공공‧민간기관에서 13년이상 경력을 가진 자 
 2. 학사학위를 취득하고 국가‧공공‧민간기관에서 15년이상 경력을 가진 자
 3. 5급 공무원으로 5년이상 재직한 자
 4. 공인회계사, 변호사, 변리사 자격소지자로 5년이상 경력을 가진 자
 5. 상기 각 요건과 동등한 자격이 있다고 인사위원회에서 인정되는 자</t>
    <phoneticPr fontId="8" type="noConversion"/>
  </si>
  <si>
    <t>나급</t>
    <phoneticPr fontId="8" type="noConversion"/>
  </si>
  <si>
    <t xml:space="preserve"> 1. 석사학위를 취득하고 국가‧공공‧민간기관에서 8년이상 경력을 가진 자 
 2. 학사학위를 취득하고 국가‧공공‧민간기관에서 10년이상 경력을 가진 자
 3. 상기 각 요건과 동등한 자격이 있다고 인사위원회에서 인정되는 자</t>
    <phoneticPr fontId="8" type="noConversion"/>
  </si>
  <si>
    <t>다급</t>
    <phoneticPr fontId="8" type="noConversion"/>
  </si>
  <si>
    <t xml:space="preserve"> 1. 석사학위를 취득하고 국가‧공공‧민간기관에서 3년이상 경력을 가진 자
 2. 학사학위를 취득하고 국가‧공공‧민간기관에서 5년이상 경력을 가진 자
 3. 상기 각 요건과 동등한 자격이 있다고 인사위원회에서 인정되는 자</t>
    <phoneticPr fontId="8" type="noConversion"/>
  </si>
  <si>
    <t>라급</t>
    <phoneticPr fontId="8" type="noConversion"/>
  </si>
  <si>
    <t xml:space="preserve"> 1. 학사학위를 취득한 자(졸업예정증명서 제출 가능자 포함)
 2. 전문학사학위를 취득하고 국가‧공공‧민간기관에서 2년이상 경력을 가진 자
 3. 국가‧공공‧민간기관에서 4년 이상 경력을 가진 자 
 4. 상기 각 요건과 동등한 자격이 있다고 인사위원회에서 인정되는 자</t>
    <phoneticPr fontId="5" type="noConversion"/>
  </si>
  <si>
    <t xml:space="preserve"> 1. 박사학위를 취득하고 9년이상 자기전공분야에 대한 연구‧기술 경력을 가진 자
 2. 석사학위를 취득하고 13년이상 자기전공분야에 대한 연구‧기술 경력을 가진 자
 3. 학사학위를 취득하고 15년이상 자기전공분야에 대한 연구‧기술 경력을 가진 자
 4. 기술사 자격소지자로 5년이상 경력을 가진 자
 5. 상기 각 요건과 동등한 자격이 있다고 인사위원회에서 인정되는 자</t>
    <phoneticPr fontId="8" type="noConversion"/>
  </si>
  <si>
    <t xml:space="preserve"> 1. 박사학위를 취득하고 4년이상 자기전공분야에 대한 연구‧기술 경력을 가진 자
 2. 석사학위를 취득하고 8년이상 자기전공분야에 대한 연구‧기술 경력을 가진 자
 3. 학사학위를 취득하고 10년이상 자기전공분야에 대한 연구‧기술 경력을 가진 자
 4. 상기 각 요건과 동등한 자격이 있다고 인사위원회에서 인정되는 자</t>
    <phoneticPr fontId="8" type="noConversion"/>
  </si>
  <si>
    <t xml:space="preserve"> 1. 박사학위를 취득한 자
 2. 석사학위를 취득하고 3년이상 자기전공분야에 대한 연구‧기술 경력을 가진 자
 3. 학사학위를 취득하고 5년이상 자기전공분야에 대한 연구‧기술 경력을 가진 자
 4. 상기 각 요건과 동등한 자격이 있다고 인사위원회에서 인정되는 자</t>
    <phoneticPr fontId="8" type="noConversion"/>
  </si>
  <si>
    <t xml:space="preserve"> 1. 학사학위를 취득한 자(졸업예정증명서 제출 가능자 포함)
 2. 전문학사학위를 취득하고 2년이상 자기전공분야에 대한 연구‧기술 경력을 가진 자
 3. 4년이상 해당분야에 대한 연구‧기술 경력을 가진 자
 4. 상기 각 요건과 동등한 자격이 있다고 인사위원회에서 인정되는 자</t>
    <phoneticPr fontId="8" type="noConversion"/>
  </si>
  <si>
    <t>졸업</t>
    <phoneticPr fontId="8" type="noConversion"/>
  </si>
  <si>
    <t>인천테크노파크</t>
  </si>
  <si>
    <t>주임</t>
  </si>
  <si>
    <t>행정지원</t>
  </si>
  <si>
    <t>1</t>
    <phoneticPr fontId="8" type="noConversion"/>
  </si>
  <si>
    <t>2</t>
    <phoneticPr fontId="8" type="noConversion"/>
  </si>
  <si>
    <t>안내사항</t>
  </si>
  <si>
    <t>인적사항</t>
  </si>
  <si>
    <t>학력사항</t>
  </si>
  <si>
    <t xml:space="preserve">  ※ 전문학사 이후 학사 취득 등 추가 기재사항 있을 경우 행 추가 하여 입력</t>
  </si>
  <si>
    <t>경력개월수</t>
    <phoneticPr fontId="8" type="noConversion"/>
  </si>
  <si>
    <t>경력일수</t>
    <phoneticPr fontId="8" type="noConversion"/>
  </si>
  <si>
    <t>잔여일수</t>
  </si>
  <si>
    <t>근무기간 합산</t>
    <phoneticPr fontId="8" type="noConversion"/>
  </si>
  <si>
    <t>3</t>
    <phoneticPr fontId="17" type="noConversion"/>
  </si>
  <si>
    <t>OO대학교</t>
    <phoneticPr fontId="8" type="noConversion"/>
  </si>
  <si>
    <t>행정지원</t>
    <phoneticPr fontId="5" type="noConversion"/>
  </si>
  <si>
    <t>0급</t>
    <phoneticPr fontId="5" type="noConversion"/>
  </si>
  <si>
    <t>근무개월</t>
    <phoneticPr fontId="8" type="noConversion"/>
  </si>
  <si>
    <r>
      <t xml:space="preserve">□ </t>
    </r>
    <r>
      <rPr>
        <b/>
        <sz val="24"/>
        <color rgb="FFFF0000"/>
        <rFont val="맑은 고딕"/>
        <family val="3"/>
        <charset val="129"/>
        <scheme val="minor"/>
      </rPr>
      <t>"제출서류 중 증명이 가능한"</t>
    </r>
    <r>
      <rPr>
        <b/>
        <sz val="24"/>
        <rFont val="맑은 고딕"/>
        <family val="3"/>
        <charset val="129"/>
        <scheme val="minor"/>
      </rPr>
      <t xml:space="preserve"> 경력만 인정되며, 응시요건 적격심사 시 활용됩니다.
□ 본 엑셀은 참고자료로 활용되며, 경력으로 인정되지 않을 수 있음을 유의해주시기 바랍니다.</t>
    </r>
    <phoneticPr fontId="17" type="noConversion"/>
  </si>
  <si>
    <t>4</t>
  </si>
  <si>
    <t>5</t>
  </si>
  <si>
    <t>6</t>
  </si>
  <si>
    <t>7</t>
  </si>
  <si>
    <t>8</t>
  </si>
  <si>
    <t>9</t>
  </si>
  <si>
    <t>3</t>
  </si>
  <si>
    <t>1. 기관명, 근무기간, 직위, 담당업무 기재(하나라도 증명서에 기재되지 않았을 시 포함하여 증명서 재발급 및  제출)</t>
    <phoneticPr fontId="8" type="noConversion"/>
  </si>
  <si>
    <t>근무기간</t>
    <phoneticPr fontId="17" type="noConversion"/>
  </si>
  <si>
    <t>구분</t>
    <phoneticPr fontId="17" type="noConversion"/>
  </si>
  <si>
    <t>2. 기간입력 : 건강보험자격득실 기간을 기준으로 입력</t>
    <phoneticPr fontId="5" type="noConversion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</si>
  <si>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</si>
  <si>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</si>
  <si>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</si>
  <si>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</si>
  <si>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</si>
  <si>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</si>
  <si>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</si>
  <si>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</si>
  <si>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</si>
  <si>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  <phoneticPr fontId="8" type="noConversion"/>
  </si>
  <si>
    <t>20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</si>
</sst>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76" formatCode="######&quot;-1******&quot;"/>
    <numFmt numFmtId="177" formatCode="####&quot;년&quot;"/>
    <numFmt numFmtId="178" formatCode="##&quot;월&quot;"/>
    <numFmt numFmtId="179" formatCode="##&quot;일부터&quot;"/>
    <numFmt numFmtId="180" formatCode="##&quot;일까지&quot;"/>
    <numFmt numFmtId="181" formatCode="0.0_ "/>
    <numFmt numFmtId="182" formatCode="0.00_ "/>
    <numFmt numFmtId="183" formatCode="0_ "/>
  </numFmts>
  <fonts count="4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b/>
      <sz val="22"/>
      <color rgb="FFFF0000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3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2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4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b/>
      <sz val="30"/>
      <name val="맑은 고딕"/>
      <family val="3"/>
      <charset val="129"/>
      <scheme val="minor"/>
    </font>
    <font>
      <sz val="3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30"/>
      <color rgb="FFFF0000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12"/>
      <color theme="0" tint="-0.249977111117893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30"/>
      <color theme="0"/>
      <name val="맑은 고딕"/>
      <family val="2"/>
      <charset val="129"/>
      <scheme val="minor"/>
    </font>
    <font>
      <sz val="11"/>
      <color theme="0" tint="-0.34998626667073579"/>
      <name val="맑은 고딕"/>
      <family val="2"/>
      <charset val="129"/>
      <scheme val="minor"/>
    </font>
    <font>
      <sz val="12"/>
      <color theme="0" tint="-0.34998626667073579"/>
      <name val="맑은 고딕"/>
      <family val="3"/>
      <charset val="129"/>
      <scheme val="minor"/>
    </font>
    <font>
      <sz val="11"/>
      <color theme="0" tint="-0.34998626667073579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sz val="6"/>
      <color theme="1"/>
      <name val="Tahoma"/>
      <family val="3"/>
      <charset val="1"/>
    </font>
    <font>
      <b/>
      <sz val="48"/>
      <name val="맑은 고딕"/>
      <family val="3"/>
      <charset val="129"/>
      <scheme val="minor"/>
    </font>
    <font>
      <sz val="48"/>
      <name val="맑은 고딕"/>
      <family val="3"/>
      <charset val="129"/>
      <scheme val="minor"/>
    </font>
    <font>
      <b/>
      <sz val="24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name val="맑은 고딕"/>
      <family val="3"/>
      <charset val="129"/>
    </font>
    <font>
      <b/>
      <i/>
      <sz val="11"/>
      <color theme="0"/>
      <name val="맑은 고딕"/>
      <family val="3"/>
      <charset val="129"/>
      <scheme val="minor"/>
    </font>
    <font>
      <b/>
      <i/>
      <sz val="12"/>
      <color rgb="FFFF0000"/>
      <name val="맑은 고딕"/>
      <family val="3"/>
      <charset val="129"/>
      <scheme val="minor"/>
    </font>
    <font>
      <sz val="12"/>
      <color theme="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36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1" fillId="0" borderId="0">
      <alignment vertical="center"/>
    </xf>
  </cellStyleXfs>
  <cellXfs count="254">
    <xf numFmtId="0" fontId="0" fillId="0" borderId="0" xfId="0">
      <alignment vertical="center"/>
    </xf>
    <xf numFmtId="0" fontId="4" fillId="0" borderId="0" xfId="1" applyNumberFormat="1" applyAlignment="1" applyProtection="1">
      <alignment horizontal="center" vertical="center"/>
      <protection locked="0"/>
    </xf>
    <xf numFmtId="0" fontId="4" fillId="0" borderId="0" xfId="1" applyProtection="1">
      <alignment vertical="center"/>
      <protection locked="0"/>
    </xf>
    <xf numFmtId="0" fontId="10" fillId="0" borderId="0" xfId="1" applyNumberFormat="1" applyFont="1" applyAlignment="1" applyProtection="1">
      <alignment horizontal="center" vertical="center"/>
      <protection locked="0"/>
    </xf>
    <xf numFmtId="0" fontId="10" fillId="0" borderId="0" xfId="1" applyFont="1" applyProtection="1">
      <alignment vertical="center"/>
      <protection locked="0"/>
    </xf>
    <xf numFmtId="0" fontId="9" fillId="0" borderId="0" xfId="1" applyNumberFormat="1" applyFont="1" applyBorder="1" applyAlignment="1" applyProtection="1">
      <alignment horizontal="center" vertical="center"/>
      <protection locked="0"/>
    </xf>
    <xf numFmtId="0" fontId="10" fillId="0" borderId="0" xfId="1" applyNumberFormat="1" applyFont="1" applyBorder="1" applyAlignment="1" applyProtection="1">
      <alignment horizontal="center" vertical="center"/>
      <protection locked="0"/>
    </xf>
    <xf numFmtId="176" fontId="10" fillId="0" borderId="0" xfId="2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0" fillId="0" borderId="0" xfId="1" applyNumberFormat="1" applyFont="1" applyFill="1" applyAlignment="1" applyProtection="1">
      <alignment horizontal="center" vertical="center"/>
      <protection locked="0"/>
    </xf>
    <xf numFmtId="0" fontId="4" fillId="0" borderId="0" xfId="1" applyNumberFormat="1" applyFill="1" applyAlignment="1" applyProtection="1">
      <alignment horizontal="center" vertical="center"/>
      <protection locked="0"/>
    </xf>
    <xf numFmtId="0" fontId="16" fillId="0" borderId="0" xfId="1" applyNumberFormat="1" applyFont="1" applyAlignment="1" applyProtection="1">
      <alignment horizontal="center" vertical="center"/>
      <protection locked="0"/>
    </xf>
    <xf numFmtId="0" fontId="16" fillId="0" borderId="0" xfId="1" applyFo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3" fillId="2" borderId="27" xfId="0" applyFont="1" applyFill="1" applyBorder="1" applyAlignment="1">
      <alignment horizontal="center" vertical="center"/>
    </xf>
    <xf numFmtId="0" fontId="23" fillId="5" borderId="20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 shrinkToFit="1"/>
    </xf>
    <xf numFmtId="0" fontId="23" fillId="2" borderId="20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 shrinkToFit="1"/>
    </xf>
    <xf numFmtId="0" fontId="0" fillId="0" borderId="1" xfId="3" applyNumberFormat="1" applyFont="1" applyFill="1" applyBorder="1" applyAlignment="1" applyProtection="1">
      <alignment horizontal="center" vertical="center" shrinkToFit="1"/>
      <protection locked="0"/>
    </xf>
    <xf numFmtId="14" fontId="4" fillId="0" borderId="1" xfId="3" applyNumberFormat="1" applyFill="1" applyBorder="1" applyAlignment="1" applyProtection="1">
      <alignment horizontal="center" vertical="center" shrinkToFit="1"/>
      <protection locked="0"/>
    </xf>
    <xf numFmtId="0" fontId="4" fillId="0" borderId="1" xfId="3" applyNumberFormat="1" applyFill="1" applyBorder="1" applyAlignment="1" applyProtection="1">
      <alignment horizontal="center" vertical="center" shrinkToFit="1"/>
      <protection locked="0"/>
    </xf>
    <xf numFmtId="0" fontId="23" fillId="2" borderId="32" xfId="0" applyFont="1" applyFill="1" applyBorder="1" applyAlignment="1">
      <alignment horizontal="center" vertical="center"/>
    </xf>
    <xf numFmtId="0" fontId="21" fillId="0" borderId="25" xfId="9" applyNumberFormat="1" applyFont="1" applyBorder="1" applyAlignment="1">
      <alignment horizontal="center" vertical="center"/>
    </xf>
    <xf numFmtId="0" fontId="21" fillId="0" borderId="24" xfId="8" applyNumberFormat="1" applyFont="1" applyBorder="1" applyAlignment="1">
      <alignment horizontal="center" vertical="center"/>
    </xf>
    <xf numFmtId="0" fontId="21" fillId="0" borderId="25" xfId="8" applyNumberFormat="1" applyFont="1" applyBorder="1" applyAlignment="1">
      <alignment horizontal="center" vertical="center"/>
    </xf>
    <xf numFmtId="0" fontId="21" fillId="0" borderId="25" xfId="9" applyNumberFormat="1" applyFont="1" applyBorder="1" applyAlignment="1">
      <alignment horizontal="center" vertical="center" shrinkToFit="1"/>
    </xf>
    <xf numFmtId="0" fontId="21" fillId="0" borderId="26" xfId="9" applyNumberFormat="1" applyFont="1" applyBorder="1" applyAlignment="1">
      <alignment horizontal="center" vertical="center" shrinkToFit="1"/>
    </xf>
    <xf numFmtId="14" fontId="21" fillId="0" borderId="25" xfId="8" applyNumberFormat="1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183" fontId="4" fillId="0" borderId="0" xfId="1" applyNumberFormat="1" applyAlignment="1" applyProtection="1">
      <alignment horizontal="center" vertical="center"/>
      <protection locked="0"/>
    </xf>
    <xf numFmtId="183" fontId="16" fillId="0" borderId="0" xfId="1" applyNumberFormat="1" applyFont="1" applyAlignment="1" applyProtection="1">
      <alignment horizontal="center" vertical="center"/>
      <protection locked="0"/>
    </xf>
    <xf numFmtId="0" fontId="11" fillId="0" borderId="0" xfId="1" applyFont="1" applyProtection="1">
      <alignment vertical="center"/>
      <protection locked="0"/>
    </xf>
    <xf numFmtId="0" fontId="11" fillId="0" borderId="0" xfId="1" applyNumberFormat="1" applyFont="1" applyAlignment="1" applyProtection="1">
      <alignment horizontal="center" vertical="center"/>
      <protection locked="0"/>
    </xf>
    <xf numFmtId="0" fontId="34" fillId="0" borderId="0" xfId="1" applyFont="1" applyProtection="1">
      <alignment vertical="center"/>
      <protection locked="0"/>
    </xf>
    <xf numFmtId="0" fontId="34" fillId="0" borderId="0" xfId="1" applyNumberFormat="1" applyFont="1" applyAlignment="1" applyProtection="1">
      <alignment horizontal="center" vertical="center"/>
      <protection locked="0"/>
    </xf>
    <xf numFmtId="0" fontId="11" fillId="0" borderId="0" xfId="1" applyNumberFormat="1" applyFont="1" applyFill="1" applyAlignment="1" applyProtection="1">
      <alignment horizontal="center" vertical="center"/>
      <protection locked="0"/>
    </xf>
    <xf numFmtId="0" fontId="0" fillId="0" borderId="1" xfId="8" applyFont="1" applyBorder="1" applyAlignment="1">
      <alignment horizontal="center" vertical="center"/>
    </xf>
    <xf numFmtId="0" fontId="15" fillId="7" borderId="1" xfId="8" applyFill="1" applyBorder="1" applyAlignment="1">
      <alignment horizontal="center" vertical="center"/>
    </xf>
    <xf numFmtId="0" fontId="39" fillId="0" borderId="1" xfId="8" applyFont="1" applyBorder="1" applyAlignment="1">
      <alignment vertical="center" wrapText="1"/>
    </xf>
    <xf numFmtId="0" fontId="15" fillId="4" borderId="1" xfId="8" applyFill="1" applyBorder="1" applyAlignment="1">
      <alignment horizontal="center" vertical="center"/>
    </xf>
    <xf numFmtId="0" fontId="15" fillId="0" borderId="1" xfId="8" applyBorder="1" applyAlignment="1">
      <alignment horizontal="center" vertical="center"/>
    </xf>
    <xf numFmtId="0" fontId="15" fillId="2" borderId="1" xfId="8" applyFill="1" applyBorder="1" applyAlignment="1">
      <alignment horizontal="center" vertical="center"/>
    </xf>
    <xf numFmtId="0" fontId="15" fillId="5" borderId="1" xfId="8" applyFill="1" applyBorder="1" applyAlignment="1">
      <alignment horizontal="center" vertical="center"/>
    </xf>
    <xf numFmtId="0" fontId="15" fillId="0" borderId="0" xfId="8" applyAlignment="1">
      <alignment horizontal="center" vertical="center"/>
    </xf>
    <xf numFmtId="0" fontId="15" fillId="0" borderId="0" xfId="8">
      <alignment vertical="center"/>
    </xf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>
      <alignment vertical="center"/>
    </xf>
    <xf numFmtId="0" fontId="2" fillId="0" borderId="0" xfId="12" applyAlignment="1" applyProtection="1">
      <alignment horizontal="center" vertical="center"/>
      <protection locked="0"/>
    </xf>
    <xf numFmtId="178" fontId="10" fillId="0" borderId="5" xfId="12" applyNumberFormat="1" applyFont="1" applyBorder="1" applyAlignment="1" applyProtection="1">
      <alignment horizontal="right" vertical="center"/>
      <protection locked="0"/>
    </xf>
    <xf numFmtId="180" fontId="10" fillId="0" borderId="5" xfId="12" applyNumberFormat="1" applyFont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179" fontId="10" fillId="0" borderId="10" xfId="12" applyNumberFormat="1" applyFont="1" applyBorder="1" applyAlignment="1" applyProtection="1">
      <alignment horizontal="right" vertical="center"/>
      <protection locked="0"/>
    </xf>
    <xf numFmtId="178" fontId="10" fillId="0" borderId="10" xfId="12" applyNumberFormat="1" applyFont="1" applyBorder="1" applyAlignment="1" applyProtection="1">
      <alignment horizontal="right" vertical="center"/>
      <protection locked="0"/>
    </xf>
    <xf numFmtId="0" fontId="13" fillId="0" borderId="0" xfId="0" applyFont="1" applyProtection="1">
      <alignment vertical="center"/>
      <protection locked="0"/>
    </xf>
    <xf numFmtId="0" fontId="10" fillId="0" borderId="6" xfId="12" applyFont="1" applyBorder="1" applyAlignment="1" applyProtection="1">
      <alignment horizontal="center" vertical="center"/>
      <protection locked="0"/>
    </xf>
    <xf numFmtId="0" fontId="14" fillId="0" borderId="40" xfId="0" applyFont="1" applyBorder="1" applyProtection="1">
      <alignment vertical="center"/>
      <protection locked="0"/>
    </xf>
    <xf numFmtId="178" fontId="10" fillId="0" borderId="58" xfId="12" applyNumberFormat="1" applyFont="1" applyBorder="1" applyAlignment="1" applyProtection="1">
      <alignment horizontal="right" vertical="center"/>
      <protection locked="0"/>
    </xf>
    <xf numFmtId="0" fontId="10" fillId="0" borderId="59" xfId="12" applyFont="1" applyBorder="1" applyAlignment="1" applyProtection="1">
      <alignment horizontal="center" vertical="center"/>
      <protection locked="0"/>
    </xf>
    <xf numFmtId="176" fontId="19" fillId="6" borderId="60" xfId="13" applyNumberFormat="1" applyFont="1" applyFill="1" applyBorder="1" applyAlignment="1" applyProtection="1">
      <alignment horizontal="center" vertical="center"/>
      <protection locked="0"/>
    </xf>
    <xf numFmtId="180" fontId="10" fillId="0" borderId="58" xfId="12" applyNumberFormat="1" applyFont="1" applyBorder="1" applyAlignment="1" applyProtection="1">
      <alignment horizontal="right" vertical="center"/>
      <protection locked="0"/>
    </xf>
    <xf numFmtId="0" fontId="14" fillId="0" borderId="0" xfId="0" applyFont="1" applyBorder="1" applyProtection="1">
      <alignment vertical="center"/>
      <protection locked="0"/>
    </xf>
    <xf numFmtId="0" fontId="14" fillId="0" borderId="34" xfId="0" applyFont="1" applyBorder="1" applyProtection="1">
      <alignment vertical="center"/>
      <protection locked="0"/>
    </xf>
    <xf numFmtId="0" fontId="14" fillId="0" borderId="35" xfId="0" applyFont="1" applyBorder="1" applyProtection="1">
      <alignment vertical="center"/>
      <protection locked="0"/>
    </xf>
    <xf numFmtId="0" fontId="14" fillId="0" borderId="36" xfId="0" applyFont="1" applyBorder="1" applyProtection="1">
      <alignment vertical="center"/>
      <protection locked="0"/>
    </xf>
    <xf numFmtId="0" fontId="14" fillId="0" borderId="75" xfId="0" applyFont="1" applyBorder="1" applyProtection="1">
      <alignment vertical="center"/>
      <protection locked="0"/>
    </xf>
    <xf numFmtId="0" fontId="14" fillId="0" borderId="37" xfId="0" applyFont="1" applyBorder="1" applyProtection="1">
      <alignment vertical="center"/>
      <protection locked="0"/>
    </xf>
    <xf numFmtId="0" fontId="14" fillId="0" borderId="38" xfId="0" applyFont="1" applyBorder="1" applyProtection="1">
      <alignment vertical="center"/>
      <protection locked="0"/>
    </xf>
    <xf numFmtId="0" fontId="14" fillId="0" borderId="39" xfId="0" applyFont="1" applyBorder="1" applyProtection="1">
      <alignment vertical="center"/>
      <protection locked="0"/>
    </xf>
    <xf numFmtId="49" fontId="24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5" xfId="3" applyNumberFormat="1" applyFont="1" applyFill="1" applyBorder="1" applyAlignment="1" applyProtection="1">
      <alignment horizontal="center" vertical="center" shrinkToFit="1"/>
      <protection locked="0"/>
    </xf>
    <xf numFmtId="14" fontId="4" fillId="0" borderId="25" xfId="3" applyNumberFormat="1" applyFill="1" applyBorder="1" applyAlignment="1" applyProtection="1">
      <alignment horizontal="center" vertical="center" shrinkToFit="1"/>
      <protection locked="0"/>
    </xf>
    <xf numFmtId="0" fontId="4" fillId="0" borderId="25" xfId="3" applyNumberFormat="1" applyFill="1" applyBorder="1" applyAlignment="1" applyProtection="1">
      <alignment horizontal="center" vertical="center" shrinkToFit="1"/>
      <protection locked="0"/>
    </xf>
    <xf numFmtId="14" fontId="4" fillId="0" borderId="4" xfId="3" applyNumberFormat="1" applyFill="1" applyBorder="1" applyAlignment="1" applyProtection="1">
      <alignment horizontal="center" vertical="center" shrinkToFit="1"/>
      <protection locked="0"/>
    </xf>
    <xf numFmtId="14" fontId="4" fillId="0" borderId="28" xfId="3" applyNumberFormat="1" applyFill="1" applyBorder="1" applyAlignment="1" applyProtection="1">
      <alignment horizontal="center" vertical="center" shrinkToFit="1"/>
      <protection locked="0"/>
    </xf>
    <xf numFmtId="0" fontId="4" fillId="0" borderId="40" xfId="1" applyNumberFormat="1" applyBorder="1" applyAlignment="1" applyProtection="1">
      <alignment horizontal="center" vertical="center"/>
      <protection locked="0"/>
    </xf>
    <xf numFmtId="0" fontId="2" fillId="0" borderId="0" xfId="12" applyBorder="1" applyAlignment="1" applyProtection="1">
      <alignment horizontal="center" vertical="center"/>
      <protection locked="0"/>
    </xf>
    <xf numFmtId="0" fontId="11" fillId="0" borderId="0" xfId="1" applyNumberFormat="1" applyFont="1" applyBorder="1" applyAlignment="1" applyProtection="1">
      <alignment horizontal="center" vertical="center"/>
      <protection locked="0"/>
    </xf>
    <xf numFmtId="0" fontId="11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Border="1" applyProtection="1">
      <alignment vertical="center"/>
      <protection locked="0"/>
    </xf>
    <xf numFmtId="49" fontId="47" fillId="9" borderId="79" xfId="0" applyNumberFormat="1" applyFont="1" applyFill="1" applyBorder="1" applyAlignment="1" applyProtection="1">
      <alignment horizontal="center" vertical="center" shrinkToFit="1"/>
      <protection locked="0"/>
    </xf>
    <xf numFmtId="0" fontId="47" fillId="9" borderId="32" xfId="5" applyNumberFormat="1" applyFont="1" applyFill="1" applyBorder="1" applyAlignment="1" applyProtection="1">
      <alignment horizontal="center" vertical="center" shrinkToFit="1"/>
      <protection locked="0"/>
    </xf>
    <xf numFmtId="14" fontId="47" fillId="9" borderId="32" xfId="5" applyNumberFormat="1" applyFont="1" applyFill="1" applyBorder="1" applyAlignment="1" applyProtection="1">
      <alignment horizontal="center" vertical="center" shrinkToFit="1"/>
      <protection locked="0"/>
    </xf>
    <xf numFmtId="14" fontId="47" fillId="9" borderId="7" xfId="5" applyNumberFormat="1" applyFont="1" applyFill="1" applyBorder="1" applyAlignment="1" applyProtection="1">
      <alignment horizontal="center" vertical="center" shrinkToFit="1"/>
      <protection locked="0"/>
    </xf>
    <xf numFmtId="0" fontId="47" fillId="9" borderId="1" xfId="6" applyNumberFormat="1" applyFont="1" applyFill="1" applyBorder="1" applyAlignment="1" applyProtection="1">
      <alignment horizontal="center" vertical="center" shrinkToFit="1"/>
    </xf>
    <xf numFmtId="0" fontId="47" fillId="9" borderId="21" xfId="6" applyNumberFormat="1" applyFont="1" applyFill="1" applyBorder="1" applyAlignment="1" applyProtection="1">
      <alignment horizontal="center" vertical="center" shrinkToFit="1"/>
    </xf>
    <xf numFmtId="49" fontId="47" fillId="9" borderId="22" xfId="0" applyNumberFormat="1" applyFont="1" applyFill="1" applyBorder="1" applyAlignment="1" applyProtection="1">
      <alignment horizontal="center" vertical="center" shrinkToFit="1"/>
      <protection locked="0"/>
    </xf>
    <xf numFmtId="0" fontId="47" fillId="9" borderId="1" xfId="3" applyNumberFormat="1" applyFont="1" applyFill="1" applyBorder="1" applyAlignment="1" applyProtection="1">
      <alignment horizontal="center" vertical="center" shrinkToFit="1"/>
      <protection locked="0"/>
    </xf>
    <xf numFmtId="14" fontId="47" fillId="9" borderId="1" xfId="3" applyNumberFormat="1" applyFont="1" applyFill="1" applyBorder="1" applyAlignment="1" applyProtection="1">
      <alignment horizontal="center" vertical="center" shrinkToFit="1"/>
      <protection locked="0"/>
    </xf>
    <xf numFmtId="14" fontId="47" fillId="9" borderId="4" xfId="3" applyNumberFormat="1" applyFont="1" applyFill="1" applyBorder="1" applyAlignment="1" applyProtection="1">
      <alignment horizontal="center" vertical="center" shrinkToFit="1"/>
      <protection locked="0"/>
    </xf>
    <xf numFmtId="0" fontId="47" fillId="9" borderId="23" xfId="6" applyNumberFormat="1" applyFont="1" applyFill="1" applyBorder="1" applyAlignment="1" applyProtection="1">
      <alignment horizontal="center" vertical="center" shrinkToFit="1"/>
    </xf>
    <xf numFmtId="0" fontId="10" fillId="0" borderId="72" xfId="12" applyFont="1" applyBorder="1" applyAlignment="1" applyProtection="1">
      <alignment vertical="center"/>
      <protection locked="0"/>
    </xf>
    <xf numFmtId="0" fontId="10" fillId="0" borderId="46" xfId="12" applyFont="1" applyBorder="1" applyAlignment="1" applyProtection="1">
      <alignment vertical="center"/>
      <protection locked="0"/>
    </xf>
    <xf numFmtId="0" fontId="19" fillId="7" borderId="1" xfId="31" applyNumberFormat="1" applyFont="1" applyFill="1" applyBorder="1" applyAlignment="1" applyProtection="1">
      <alignment horizontal="center" vertical="center" shrinkToFit="1"/>
    </xf>
    <xf numFmtId="0" fontId="19" fillId="7" borderId="45" xfId="31" applyNumberFormat="1" applyFont="1" applyFill="1" applyBorder="1" applyAlignment="1" applyProtection="1">
      <alignment horizontal="center" vertical="center" shrinkToFit="1"/>
    </xf>
    <xf numFmtId="0" fontId="19" fillId="7" borderId="25" xfId="31" applyNumberFormat="1" applyFont="1" applyFill="1" applyBorder="1" applyAlignment="1" applyProtection="1">
      <alignment horizontal="center" vertical="center" shrinkToFit="1"/>
    </xf>
    <xf numFmtId="0" fontId="19" fillId="7" borderId="26" xfId="31" applyNumberFormat="1" applyFont="1" applyFill="1" applyBorder="1" applyAlignment="1" applyProtection="1">
      <alignment horizontal="center" vertical="center" shrinkToFit="1"/>
    </xf>
    <xf numFmtId="0" fontId="32" fillId="2" borderId="37" xfId="1" applyNumberFormat="1" applyFont="1" applyFill="1" applyBorder="1" applyAlignment="1" applyProtection="1">
      <alignment horizontal="center" vertical="center"/>
    </xf>
    <xf numFmtId="0" fontId="32" fillId="2" borderId="80" xfId="1" applyNumberFormat="1" applyFont="1" applyFill="1" applyBorder="1" applyAlignment="1" applyProtection="1">
      <alignment horizontal="center" vertical="center"/>
    </xf>
    <xf numFmtId="181" fontId="32" fillId="0" borderId="8" xfId="1" applyNumberFormat="1" applyFont="1" applyFill="1" applyBorder="1" applyAlignment="1" applyProtection="1">
      <alignment horizontal="center" vertical="center" shrinkToFit="1"/>
    </xf>
    <xf numFmtId="181" fontId="32" fillId="0" borderId="45" xfId="1" applyNumberFormat="1" applyFont="1" applyFill="1" applyBorder="1" applyAlignment="1" applyProtection="1">
      <alignment horizontal="center" vertical="center" shrinkToFit="1"/>
    </xf>
    <xf numFmtId="182" fontId="32" fillId="8" borderId="24" xfId="1" applyNumberFormat="1" applyFont="1" applyFill="1" applyBorder="1" applyAlignment="1" applyProtection="1">
      <alignment horizontal="center" vertical="center" shrinkToFit="1"/>
    </xf>
    <xf numFmtId="0" fontId="4" fillId="8" borderId="26" xfId="1" applyNumberFormat="1" applyFill="1" applyBorder="1" applyAlignment="1" applyProtection="1">
      <alignment horizontal="center" vertical="center" shrinkToFit="1"/>
    </xf>
    <xf numFmtId="0" fontId="2" fillId="0" borderId="0" xfId="12" applyBorder="1" applyAlignment="1" applyProtection="1">
      <alignment horizontal="center" vertical="center"/>
      <protection hidden="1"/>
    </xf>
    <xf numFmtId="0" fontId="33" fillId="0" borderId="0" xfId="12" applyFont="1" applyFill="1" applyBorder="1" applyAlignment="1" applyProtection="1">
      <alignment horizontal="center" vertical="center"/>
      <protection hidden="1"/>
    </xf>
    <xf numFmtId="0" fontId="11" fillId="0" borderId="0" xfId="1" applyNumberFormat="1" applyFont="1" applyBorder="1" applyAlignment="1" applyProtection="1">
      <alignment horizontal="center" vertical="center"/>
      <protection hidden="1"/>
    </xf>
    <xf numFmtId="0" fontId="11" fillId="0" borderId="0" xfId="1" applyNumberFormat="1" applyFont="1" applyAlignment="1" applyProtection="1">
      <alignment horizontal="center" vertical="center"/>
      <protection hidden="1"/>
    </xf>
    <xf numFmtId="0" fontId="4" fillId="0" borderId="0" xfId="1" applyNumberFormat="1" applyAlignment="1" applyProtection="1">
      <alignment horizontal="center" vertical="center"/>
      <protection hidden="1"/>
    </xf>
    <xf numFmtId="0" fontId="10" fillId="0" borderId="0" xfId="1" applyNumberFormat="1" applyFont="1" applyBorder="1" applyAlignment="1" applyProtection="1">
      <alignment horizontal="center" vertical="center"/>
      <protection hidden="1"/>
    </xf>
    <xf numFmtId="0" fontId="10" fillId="0" borderId="0" xfId="1" applyNumberFormat="1" applyFont="1" applyAlignment="1" applyProtection="1">
      <alignment horizontal="center" vertical="center"/>
      <protection hidden="1"/>
    </xf>
    <xf numFmtId="0" fontId="4" fillId="0" borderId="0" xfId="1" applyNumberFormat="1" applyAlignment="1" applyProtection="1">
      <alignment horizontal="center" vertical="center" shrinkToFit="1"/>
      <protection hidden="1"/>
    </xf>
    <xf numFmtId="0" fontId="11" fillId="0" borderId="0" xfId="1" applyNumberFormat="1" applyFont="1" applyAlignment="1" applyProtection="1">
      <alignment horizontal="center" vertical="center" shrinkToFit="1"/>
      <protection hidden="1"/>
    </xf>
    <xf numFmtId="0" fontId="44" fillId="0" borderId="0" xfId="1" applyNumberFormat="1" applyFont="1" applyFill="1" applyBorder="1" applyAlignment="1" applyProtection="1">
      <alignment horizontal="center" vertical="center" shrinkToFit="1"/>
      <protection hidden="1"/>
    </xf>
    <xf numFmtId="183" fontId="44" fillId="0" borderId="0" xfId="1" applyNumberFormat="1" applyFont="1" applyFill="1" applyBorder="1" applyAlignment="1" applyProtection="1">
      <alignment horizontal="center" vertical="center" shrinkToFit="1"/>
      <protection hidden="1"/>
    </xf>
    <xf numFmtId="14" fontId="35" fillId="0" borderId="0" xfId="1" applyNumberFormat="1" applyFont="1" applyAlignment="1" applyProtection="1">
      <alignment horizontal="center" vertical="center" shrinkToFit="1"/>
      <protection hidden="1"/>
    </xf>
    <xf numFmtId="9" fontId="46" fillId="0" borderId="0" xfId="6" applyFont="1" applyFill="1" applyBorder="1" applyAlignment="1" applyProtection="1">
      <alignment horizontal="center" vertical="center" shrinkToFit="1"/>
      <protection hidden="1"/>
    </xf>
    <xf numFmtId="0" fontId="46" fillId="0" borderId="0" xfId="1" applyNumberFormat="1" applyFont="1" applyFill="1" applyBorder="1" applyAlignment="1" applyProtection="1">
      <alignment horizontal="center" vertical="center" shrinkToFit="1"/>
      <protection hidden="1"/>
    </xf>
    <xf numFmtId="182" fontId="4" fillId="0" borderId="0" xfId="1" applyNumberFormat="1" applyAlignment="1" applyProtection="1">
      <alignment horizontal="center" vertical="center" shrinkToFit="1"/>
      <protection hidden="1"/>
    </xf>
    <xf numFmtId="14" fontId="37" fillId="0" borderId="0" xfId="1" applyNumberFormat="1" applyFont="1" applyAlignment="1" applyProtection="1">
      <alignment horizontal="center" vertical="center" shrinkToFit="1"/>
      <protection hidden="1"/>
    </xf>
    <xf numFmtId="0" fontId="35" fillId="0" borderId="0" xfId="1" applyNumberFormat="1" applyFont="1" applyAlignment="1" applyProtection="1">
      <alignment horizontal="center" vertical="center" shrinkToFit="1"/>
      <protection hidden="1"/>
    </xf>
    <xf numFmtId="182" fontId="37" fillId="0" borderId="0" xfId="1" applyNumberFormat="1" applyFont="1" applyAlignment="1" applyProtection="1">
      <alignment horizontal="center" vertical="center" shrinkToFit="1"/>
      <protection hidden="1"/>
    </xf>
    <xf numFmtId="9" fontId="33" fillId="0" borderId="0" xfId="6" applyFont="1" applyFill="1" applyBorder="1" applyAlignment="1" applyProtection="1">
      <alignment horizontal="center" vertical="center" shrinkToFit="1"/>
      <protection hidden="1"/>
    </xf>
    <xf numFmtId="183" fontId="33" fillId="0" borderId="0" xfId="1" applyNumberFormat="1" applyFont="1" applyFill="1" applyBorder="1" applyAlignment="1" applyProtection="1">
      <alignment horizontal="center" vertical="center" shrinkToFit="1"/>
      <protection hidden="1"/>
    </xf>
    <xf numFmtId="0" fontId="33" fillId="0" borderId="0" xfId="1" applyNumberFormat="1" applyFont="1" applyFill="1" applyBorder="1" applyAlignment="1" applyProtection="1">
      <alignment horizontal="center" vertical="center" shrinkToFit="1"/>
      <protection hidden="1"/>
    </xf>
    <xf numFmtId="0" fontId="11" fillId="0" borderId="0" xfId="1" applyFont="1" applyBorder="1" applyProtection="1">
      <alignment vertical="center"/>
      <protection hidden="1"/>
    </xf>
    <xf numFmtId="0" fontId="4" fillId="0" borderId="0" xfId="1" applyNumberFormat="1" applyBorder="1" applyAlignment="1" applyProtection="1">
      <alignment horizontal="center" vertical="center"/>
      <protection hidden="1"/>
    </xf>
    <xf numFmtId="183" fontId="4" fillId="0" borderId="0" xfId="1" applyNumberFormat="1" applyAlignment="1" applyProtection="1">
      <alignment horizontal="center" vertical="center"/>
      <protection hidden="1"/>
    </xf>
    <xf numFmtId="183" fontId="44" fillId="0" borderId="0" xfId="1" applyNumberFormat="1" applyFont="1" applyFill="1" applyBorder="1" applyAlignment="1" applyProtection="1">
      <alignment horizontal="center" vertical="center"/>
      <protection hidden="1"/>
    </xf>
    <xf numFmtId="0" fontId="44" fillId="0" borderId="0" xfId="1" applyNumberFormat="1" applyFont="1" applyFill="1" applyBorder="1" applyAlignment="1" applyProtection="1">
      <alignment horizontal="center" vertical="center"/>
      <protection hidden="1"/>
    </xf>
    <xf numFmtId="0" fontId="11" fillId="0" borderId="0" xfId="1" applyFont="1" applyProtection="1">
      <alignment vertical="center"/>
      <protection hidden="1"/>
    </xf>
    <xf numFmtId="181" fontId="44" fillId="0" borderId="0" xfId="1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1" applyProtection="1">
      <alignment vertical="center"/>
      <protection hidden="1"/>
    </xf>
    <xf numFmtId="182" fontId="44" fillId="0" borderId="0" xfId="1" applyNumberFormat="1" applyFont="1" applyFill="1" applyBorder="1" applyAlignment="1" applyProtection="1">
      <alignment horizontal="center" vertical="center" shrinkToFit="1"/>
      <protection hidden="1"/>
    </xf>
    <xf numFmtId="0" fontId="33" fillId="0" borderId="0" xfId="1" applyFont="1" applyFill="1" applyBorder="1" applyProtection="1">
      <alignment vertical="center"/>
      <protection hidden="1"/>
    </xf>
    <xf numFmtId="0" fontId="33" fillId="0" borderId="0" xfId="1" applyNumberFormat="1" applyFont="1" applyFill="1" applyBorder="1" applyAlignment="1" applyProtection="1">
      <alignment horizontal="center" vertical="center"/>
      <protection hidden="1"/>
    </xf>
    <xf numFmtId="0" fontId="36" fillId="0" borderId="0" xfId="1" applyNumberFormat="1" applyFont="1" applyAlignment="1" applyProtection="1">
      <alignment horizontal="center" vertical="center"/>
      <protection hidden="1"/>
    </xf>
    <xf numFmtId="14" fontId="48" fillId="0" borderId="0" xfId="1" applyNumberFormat="1" applyFont="1" applyAlignment="1" applyProtection="1">
      <alignment horizontal="center" vertical="center"/>
      <protection hidden="1"/>
    </xf>
    <xf numFmtId="0" fontId="33" fillId="0" borderId="0" xfId="1" applyFont="1" applyProtection="1">
      <alignment vertical="center"/>
      <protection hidden="1"/>
    </xf>
    <xf numFmtId="0" fontId="6" fillId="0" borderId="4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6" xfId="3" applyNumberFormat="1" applyFont="1" applyFill="1" applyBorder="1" applyAlignment="1" applyProtection="1">
      <alignment horizontal="center" vertical="center" shrinkToFit="1"/>
      <protection locked="0"/>
    </xf>
    <xf numFmtId="0" fontId="22" fillId="4" borderId="34" xfId="0" applyFont="1" applyFill="1" applyBorder="1" applyAlignment="1" applyProtection="1">
      <alignment horizontal="center" vertical="center"/>
      <protection locked="0"/>
    </xf>
    <xf numFmtId="0" fontId="22" fillId="4" borderId="35" xfId="0" applyFont="1" applyFill="1" applyBorder="1" applyAlignment="1" applyProtection="1">
      <alignment horizontal="center" vertical="center"/>
      <protection locked="0"/>
    </xf>
    <xf numFmtId="0" fontId="22" fillId="4" borderId="36" xfId="0" applyFont="1" applyFill="1" applyBorder="1" applyAlignment="1" applyProtection="1">
      <alignment horizontal="center" vertical="center"/>
      <protection locked="0"/>
    </xf>
    <xf numFmtId="0" fontId="19" fillId="6" borderId="48" xfId="12" applyFont="1" applyFill="1" applyBorder="1" applyAlignment="1" applyProtection="1">
      <alignment horizontal="center" vertical="center"/>
      <protection locked="0"/>
    </xf>
    <xf numFmtId="0" fontId="19" fillId="6" borderId="49" xfId="12" applyFont="1" applyFill="1" applyBorder="1" applyAlignment="1" applyProtection="1">
      <alignment horizontal="center" vertical="center"/>
      <protection locked="0"/>
    </xf>
    <xf numFmtId="0" fontId="20" fillId="0" borderId="50" xfId="12" applyFont="1" applyBorder="1" applyAlignment="1" applyProtection="1">
      <alignment horizontal="center" vertical="center"/>
      <protection locked="0"/>
    </xf>
    <xf numFmtId="0" fontId="20" fillId="0" borderId="19" xfId="12" applyFont="1" applyBorder="1" applyAlignment="1" applyProtection="1">
      <alignment horizontal="center" vertical="center"/>
      <protection locked="0"/>
    </xf>
    <xf numFmtId="0" fontId="20" fillId="0" borderId="17" xfId="12" applyFont="1" applyBorder="1" applyAlignment="1" applyProtection="1">
      <alignment horizontal="center" vertical="center"/>
      <protection locked="0"/>
    </xf>
    <xf numFmtId="0" fontId="27" fillId="6" borderId="41" xfId="12" applyFont="1" applyFill="1" applyBorder="1" applyAlignment="1" applyProtection="1">
      <alignment horizontal="center" vertical="center"/>
      <protection locked="0"/>
    </xf>
    <xf numFmtId="0" fontId="27" fillId="6" borderId="32" xfId="12" applyFont="1" applyFill="1" applyBorder="1" applyAlignment="1" applyProtection="1">
      <alignment horizontal="center" vertical="center"/>
      <protection locked="0"/>
    </xf>
    <xf numFmtId="0" fontId="27" fillId="6" borderId="1" xfId="12" applyFont="1" applyFill="1" applyBorder="1" applyAlignment="1" applyProtection="1">
      <alignment horizontal="center" vertical="center"/>
      <protection locked="0"/>
    </xf>
    <xf numFmtId="0" fontId="27" fillId="6" borderId="44" xfId="12" applyFont="1" applyFill="1" applyBorder="1" applyAlignment="1" applyProtection="1">
      <alignment horizontal="center" vertical="center"/>
      <protection locked="0"/>
    </xf>
    <xf numFmtId="177" fontId="10" fillId="0" borderId="57" xfId="14" applyNumberFormat="1" applyFont="1" applyBorder="1" applyAlignment="1" applyProtection="1">
      <alignment horizontal="right" vertical="center"/>
      <protection locked="0"/>
    </xf>
    <xf numFmtId="177" fontId="10" fillId="0" borderId="58" xfId="14" applyNumberFormat="1" applyFont="1" applyBorder="1" applyAlignment="1" applyProtection="1">
      <alignment horizontal="right" vertical="center"/>
      <protection locked="0"/>
    </xf>
    <xf numFmtId="177" fontId="10" fillId="0" borderId="4" xfId="14" applyNumberFormat="1" applyFont="1" applyBorder="1" applyAlignment="1" applyProtection="1">
      <alignment horizontal="right" vertical="center"/>
      <protection locked="0"/>
    </xf>
    <xf numFmtId="177" fontId="10" fillId="0" borderId="5" xfId="14" applyNumberFormat="1" applyFont="1" applyBorder="1" applyAlignment="1" applyProtection="1">
      <alignment horizontal="right" vertical="center"/>
      <protection locked="0"/>
    </xf>
    <xf numFmtId="176" fontId="20" fillId="0" borderId="52" xfId="13" applyNumberFormat="1" applyFont="1" applyBorder="1" applyAlignment="1" applyProtection="1">
      <alignment horizontal="center" vertical="center"/>
      <protection locked="0"/>
    </xf>
    <xf numFmtId="176" fontId="20" fillId="0" borderId="53" xfId="13" applyNumberFormat="1" applyFont="1" applyBorder="1" applyAlignment="1" applyProtection="1">
      <alignment horizontal="center" vertical="center"/>
      <protection locked="0"/>
    </xf>
    <xf numFmtId="176" fontId="20" fillId="0" borderId="55" xfId="13" applyNumberFormat="1" applyFont="1" applyBorder="1" applyAlignment="1" applyProtection="1">
      <alignment horizontal="center" vertical="center"/>
      <protection locked="0"/>
    </xf>
    <xf numFmtId="0" fontId="22" fillId="4" borderId="12" xfId="0" applyFont="1" applyFill="1" applyBorder="1" applyAlignment="1" applyProtection="1">
      <alignment horizontal="center" vertical="center"/>
      <protection locked="0"/>
    </xf>
    <xf numFmtId="0" fontId="22" fillId="4" borderId="18" xfId="0" applyFont="1" applyFill="1" applyBorder="1" applyAlignment="1" applyProtection="1">
      <alignment horizontal="center" vertical="center"/>
      <protection locked="0"/>
    </xf>
    <xf numFmtId="0" fontId="19" fillId="6" borderId="54" xfId="12" applyFont="1" applyFill="1" applyBorder="1" applyAlignment="1" applyProtection="1">
      <alignment horizontal="center" vertical="center"/>
      <protection locked="0"/>
    </xf>
    <xf numFmtId="0" fontId="19" fillId="6" borderId="51" xfId="12" applyFont="1" applyFill="1" applyBorder="1" applyAlignment="1" applyProtection="1">
      <alignment horizontal="center" vertical="center"/>
      <protection locked="0"/>
    </xf>
    <xf numFmtId="0" fontId="20" fillId="0" borderId="52" xfId="12" applyFont="1" applyBorder="1" applyAlignment="1" applyProtection="1">
      <alignment horizontal="center" vertical="center"/>
      <protection locked="0"/>
    </xf>
    <xf numFmtId="0" fontId="20" fillId="0" borderId="53" xfId="12" applyFont="1" applyBorder="1" applyAlignment="1" applyProtection="1">
      <alignment horizontal="center" vertical="center"/>
      <protection locked="0"/>
    </xf>
    <xf numFmtId="0" fontId="27" fillId="6" borderId="9" xfId="12" applyFont="1" applyFill="1" applyBorder="1" applyAlignment="1" applyProtection="1">
      <alignment horizontal="center" vertical="center"/>
      <protection locked="0"/>
    </xf>
    <xf numFmtId="0" fontId="27" fillId="6" borderId="11" xfId="12" applyFont="1" applyFill="1" applyBorder="1" applyAlignment="1" applyProtection="1">
      <alignment horizontal="center" vertical="center"/>
      <protection locked="0"/>
    </xf>
    <xf numFmtId="0" fontId="27" fillId="6" borderId="7" xfId="12" applyFont="1" applyFill="1" applyBorder="1" applyAlignment="1" applyProtection="1">
      <alignment horizontal="center" vertical="center"/>
      <protection locked="0"/>
    </xf>
    <xf numFmtId="0" fontId="27" fillId="6" borderId="8" xfId="12" applyFont="1" applyFill="1" applyBorder="1" applyAlignment="1" applyProtection="1">
      <alignment horizontal="center" vertical="center"/>
      <protection locked="0"/>
    </xf>
    <xf numFmtId="0" fontId="10" fillId="0" borderId="9" xfId="12" applyFont="1" applyBorder="1" applyAlignment="1" applyProtection="1">
      <alignment horizontal="center" vertical="center"/>
      <protection locked="0"/>
    </xf>
    <xf numFmtId="0" fontId="10" fillId="0" borderId="11" xfId="12" applyFont="1" applyBorder="1" applyAlignment="1" applyProtection="1">
      <alignment horizontal="center" vertical="center"/>
      <protection locked="0"/>
    </xf>
    <xf numFmtId="0" fontId="10" fillId="0" borderId="7" xfId="12" applyFont="1" applyBorder="1" applyAlignment="1" applyProtection="1">
      <alignment horizontal="center" vertical="center"/>
      <protection locked="0"/>
    </xf>
    <xf numFmtId="0" fontId="10" fillId="0" borderId="8" xfId="12" applyFont="1" applyBorder="1" applyAlignment="1" applyProtection="1">
      <alignment horizontal="center" vertical="center"/>
      <protection locked="0"/>
    </xf>
    <xf numFmtId="0" fontId="10" fillId="0" borderId="68" xfId="12" applyFont="1" applyBorder="1" applyAlignment="1" applyProtection="1">
      <alignment horizontal="center" vertical="center"/>
      <protection locked="0"/>
    </xf>
    <xf numFmtId="0" fontId="10" fillId="0" borderId="69" xfId="12" applyFont="1" applyBorder="1" applyAlignment="1" applyProtection="1">
      <alignment horizontal="center" vertical="center"/>
      <protection locked="0"/>
    </xf>
    <xf numFmtId="0" fontId="41" fillId="0" borderId="13" xfId="7" applyFont="1" applyFill="1" applyBorder="1" applyAlignment="1" applyProtection="1">
      <alignment horizontal="center" vertical="center" shrinkToFit="1"/>
      <protection locked="0"/>
    </xf>
    <xf numFmtId="0" fontId="41" fillId="0" borderId="14" xfId="7" applyFont="1" applyFill="1" applyBorder="1" applyAlignment="1" applyProtection="1">
      <alignment horizontal="center" vertical="center" shrinkToFit="1"/>
      <protection locked="0"/>
    </xf>
    <xf numFmtId="0" fontId="42" fillId="0" borderId="14" xfId="0" applyFont="1" applyFill="1" applyBorder="1" applyAlignment="1" applyProtection="1">
      <alignment horizontal="center" vertical="center" shrinkToFit="1"/>
      <protection locked="0"/>
    </xf>
    <xf numFmtId="0" fontId="42" fillId="0" borderId="14" xfId="0" applyFont="1" applyFill="1" applyBorder="1" applyAlignment="1" applyProtection="1">
      <alignment horizontal="center" vertical="center"/>
      <protection locked="0"/>
    </xf>
    <xf numFmtId="0" fontId="42" fillId="0" borderId="15" xfId="0" applyFont="1" applyFill="1" applyBorder="1" applyAlignment="1" applyProtection="1">
      <alignment horizontal="center" vertical="center"/>
      <protection locked="0"/>
    </xf>
    <xf numFmtId="0" fontId="25" fillId="5" borderId="16" xfId="7" applyFont="1" applyFill="1" applyBorder="1" applyAlignment="1" applyProtection="1">
      <alignment horizontal="left" vertical="center" shrinkToFit="1"/>
      <protection locked="0"/>
    </xf>
    <xf numFmtId="0" fontId="25" fillId="5" borderId="19" xfId="7" applyFont="1" applyFill="1" applyBorder="1" applyAlignment="1" applyProtection="1">
      <alignment horizontal="left" vertical="center" shrinkToFit="1"/>
      <protection locked="0"/>
    </xf>
    <xf numFmtId="0" fontId="26" fillId="5" borderId="19" xfId="0" applyFont="1" applyFill="1" applyBorder="1" applyAlignment="1" applyProtection="1">
      <alignment horizontal="left" vertical="center" shrinkToFit="1"/>
      <protection locked="0"/>
    </xf>
    <xf numFmtId="0" fontId="26" fillId="5" borderId="19" xfId="0" applyFont="1" applyFill="1" applyBorder="1" applyAlignment="1" applyProtection="1">
      <alignment vertical="center"/>
      <protection locked="0"/>
    </xf>
    <xf numFmtId="0" fontId="26" fillId="5" borderId="17" xfId="0" applyFont="1" applyFill="1" applyBorder="1" applyAlignment="1" applyProtection="1">
      <alignment vertical="center"/>
      <protection locked="0"/>
    </xf>
    <xf numFmtId="0" fontId="27" fillId="6" borderId="56" xfId="12" applyFont="1" applyFill="1" applyBorder="1" applyAlignment="1" applyProtection="1">
      <alignment horizontal="center" vertical="center" wrapText="1"/>
      <protection locked="0"/>
    </xf>
    <xf numFmtId="0" fontId="27" fillId="6" borderId="67" xfId="12" applyFont="1" applyFill="1" applyBorder="1" applyAlignment="1" applyProtection="1">
      <alignment horizontal="center" vertical="center" wrapText="1"/>
      <protection locked="0"/>
    </xf>
    <xf numFmtId="0" fontId="27" fillId="6" borderId="42" xfId="12" applyFont="1" applyFill="1" applyBorder="1" applyAlignment="1" applyProtection="1">
      <alignment horizontal="center" vertical="center"/>
      <protection locked="0"/>
    </xf>
    <xf numFmtId="0" fontId="27" fillId="6" borderId="70" xfId="12" applyFont="1" applyFill="1" applyBorder="1" applyAlignment="1" applyProtection="1">
      <alignment horizontal="center" vertical="center"/>
      <protection locked="0"/>
    </xf>
    <xf numFmtId="0" fontId="27" fillId="6" borderId="43" xfId="12" applyFont="1" applyFill="1" applyBorder="1" applyAlignment="1" applyProtection="1">
      <alignment horizontal="center" vertical="center"/>
      <protection locked="0"/>
    </xf>
    <xf numFmtId="0" fontId="12" fillId="6" borderId="20" xfId="1" applyNumberFormat="1" applyFont="1" applyFill="1" applyBorder="1" applyAlignment="1" applyProtection="1">
      <alignment horizontal="center" vertical="center" shrinkToFit="1"/>
      <protection locked="0"/>
    </xf>
    <xf numFmtId="0" fontId="12" fillId="6" borderId="78" xfId="1" applyNumberFormat="1" applyFont="1" applyFill="1" applyBorder="1" applyAlignment="1" applyProtection="1">
      <alignment horizontal="center" vertical="center" shrinkToFit="1"/>
      <protection locked="0"/>
    </xf>
    <xf numFmtId="0" fontId="12" fillId="6" borderId="25" xfId="1" applyNumberFormat="1" applyFont="1" applyFill="1" applyBorder="1" applyAlignment="1" applyProtection="1">
      <alignment horizontal="center" vertical="center" shrinkToFit="1"/>
      <protection locked="0"/>
    </xf>
    <xf numFmtId="0" fontId="12" fillId="6" borderId="28" xfId="1" applyNumberFormat="1" applyFont="1" applyFill="1" applyBorder="1" applyAlignment="1" applyProtection="1">
      <alignment horizontal="center" vertical="center" shrinkToFit="1"/>
      <protection locked="0"/>
    </xf>
    <xf numFmtId="0" fontId="22" fillId="0" borderId="34" xfId="0" applyFont="1" applyFill="1" applyBorder="1" applyAlignment="1" applyProtection="1">
      <alignment horizontal="left" vertical="center" wrapText="1"/>
      <protection locked="0"/>
    </xf>
    <xf numFmtId="0" fontId="22" fillId="0" borderId="35" xfId="0" applyFont="1" applyFill="1" applyBorder="1" applyAlignment="1" applyProtection="1">
      <alignment horizontal="left" vertical="center"/>
      <protection locked="0"/>
    </xf>
    <xf numFmtId="0" fontId="22" fillId="0" borderId="36" xfId="0" applyFont="1" applyFill="1" applyBorder="1" applyAlignment="1" applyProtection="1">
      <alignment horizontal="left" vertical="center"/>
      <protection locked="0"/>
    </xf>
    <xf numFmtId="0" fontId="22" fillId="0" borderId="37" xfId="0" applyFont="1" applyFill="1" applyBorder="1" applyAlignment="1" applyProtection="1">
      <alignment horizontal="left" vertical="center"/>
      <protection locked="0"/>
    </xf>
    <xf numFmtId="0" fontId="22" fillId="0" borderId="38" xfId="0" applyFont="1" applyFill="1" applyBorder="1" applyAlignment="1" applyProtection="1">
      <alignment horizontal="left" vertical="center"/>
      <protection locked="0"/>
    </xf>
    <xf numFmtId="0" fontId="22" fillId="0" borderId="39" xfId="0" applyFont="1" applyFill="1" applyBorder="1" applyAlignment="1" applyProtection="1">
      <alignment horizontal="left" vertical="center"/>
      <protection locked="0"/>
    </xf>
    <xf numFmtId="0" fontId="19" fillId="6" borderId="66" xfId="12" applyFont="1" applyFill="1" applyBorder="1" applyAlignment="1" applyProtection="1">
      <alignment horizontal="center" vertical="center"/>
      <protection locked="0"/>
    </xf>
    <xf numFmtId="0" fontId="19" fillId="6" borderId="64" xfId="12" applyFont="1" applyFill="1" applyBorder="1" applyAlignment="1" applyProtection="1">
      <alignment horizontal="center" vertical="center"/>
      <protection locked="0"/>
    </xf>
    <xf numFmtId="0" fontId="19" fillId="6" borderId="65" xfId="12" applyFont="1" applyFill="1" applyBorder="1" applyAlignment="1" applyProtection="1">
      <alignment horizontal="center" vertical="center"/>
      <protection locked="0"/>
    </xf>
    <xf numFmtId="176" fontId="19" fillId="6" borderId="66" xfId="13" applyNumberFormat="1" applyFont="1" applyFill="1" applyBorder="1" applyAlignment="1" applyProtection="1">
      <alignment horizontal="center" vertical="center"/>
      <protection locked="0"/>
    </xf>
    <xf numFmtId="176" fontId="19" fillId="6" borderId="65" xfId="13" applyNumberFormat="1" applyFont="1" applyFill="1" applyBorder="1" applyAlignment="1" applyProtection="1">
      <alignment horizontal="center" vertical="center"/>
      <protection locked="0"/>
    </xf>
    <xf numFmtId="0" fontId="12" fillId="6" borderId="27" xfId="0" applyFont="1" applyFill="1" applyBorder="1" applyAlignment="1" applyProtection="1">
      <alignment horizontal="center" vertical="center" wrapText="1"/>
      <protection locked="0"/>
    </xf>
    <xf numFmtId="0" fontId="12" fillId="6" borderId="24" xfId="0" applyFont="1" applyFill="1" applyBorder="1" applyAlignment="1" applyProtection="1">
      <alignment horizontal="center" vertical="center" wrapText="1"/>
      <protection locked="0"/>
    </xf>
    <xf numFmtId="0" fontId="19" fillId="6" borderId="63" xfId="12" applyFont="1" applyFill="1" applyBorder="1" applyAlignment="1" applyProtection="1">
      <alignment horizontal="center" vertical="center"/>
      <protection locked="0"/>
    </xf>
    <xf numFmtId="0" fontId="27" fillId="6" borderId="71" xfId="12" applyFont="1" applyFill="1" applyBorder="1" applyAlignment="1" applyProtection="1">
      <alignment horizontal="center" vertical="center"/>
      <protection locked="0"/>
    </xf>
    <xf numFmtId="0" fontId="38" fillId="0" borderId="24" xfId="1" applyNumberFormat="1" applyFont="1" applyFill="1" applyBorder="1" applyAlignment="1" applyProtection="1">
      <alignment horizontal="center" vertical="center" shrinkToFit="1"/>
    </xf>
    <xf numFmtId="0" fontId="38" fillId="0" borderId="25" xfId="1" applyNumberFormat="1" applyFont="1" applyFill="1" applyBorder="1" applyAlignment="1" applyProtection="1">
      <alignment horizontal="center" vertical="center" shrinkToFit="1"/>
    </xf>
    <xf numFmtId="0" fontId="38" fillId="0" borderId="26" xfId="1" applyNumberFormat="1" applyFont="1" applyFill="1" applyBorder="1" applyAlignment="1" applyProtection="1">
      <alignment horizontal="center" vertical="center" shrinkToFit="1"/>
    </xf>
    <xf numFmtId="182" fontId="38" fillId="2" borderId="27" xfId="1" applyNumberFormat="1" applyFont="1" applyFill="1" applyBorder="1" applyAlignment="1" applyProtection="1">
      <alignment horizontal="center" vertical="center" shrinkToFit="1"/>
    </xf>
    <xf numFmtId="182" fontId="38" fillId="2" borderId="20" xfId="1" applyNumberFormat="1" applyFont="1" applyFill="1" applyBorder="1" applyAlignment="1" applyProtection="1">
      <alignment horizontal="center" vertical="center" shrinkToFit="1"/>
    </xf>
    <xf numFmtId="182" fontId="38" fillId="2" borderId="21" xfId="1" applyNumberFormat="1" applyFont="1" applyFill="1" applyBorder="1" applyAlignment="1" applyProtection="1">
      <alignment horizontal="center" vertical="center" shrinkToFit="1"/>
    </xf>
    <xf numFmtId="0" fontId="12" fillId="6" borderId="76" xfId="1" applyNumberFormat="1" applyFont="1" applyFill="1" applyBorder="1" applyAlignment="1" applyProtection="1">
      <alignment horizontal="center" vertical="center" shrinkToFit="1"/>
      <protection locked="0"/>
    </xf>
    <xf numFmtId="0" fontId="12" fillId="6" borderId="74" xfId="1" applyNumberFormat="1" applyFont="1" applyFill="1" applyBorder="1" applyAlignment="1" applyProtection="1">
      <alignment horizontal="center" vertical="center" shrinkToFit="1"/>
      <protection locked="0"/>
    </xf>
    <xf numFmtId="0" fontId="12" fillId="6" borderId="30" xfId="1" applyNumberFormat="1" applyFont="1" applyFill="1" applyBorder="1" applyAlignment="1" applyProtection="1">
      <alignment horizontal="center" vertical="center" shrinkToFit="1"/>
      <protection locked="0"/>
    </xf>
    <xf numFmtId="0" fontId="12" fillId="6" borderId="31" xfId="1" applyNumberFormat="1" applyFont="1" applyFill="1" applyBorder="1" applyAlignment="1" applyProtection="1">
      <alignment horizontal="center" vertical="center" shrinkToFit="1"/>
      <protection locked="0"/>
    </xf>
    <xf numFmtId="0" fontId="47" fillId="9" borderId="7" xfId="5" applyNumberFormat="1" applyFont="1" applyFill="1" applyBorder="1" applyAlignment="1" applyProtection="1">
      <alignment horizontal="center" vertical="center" shrinkToFit="1"/>
      <protection locked="0"/>
    </xf>
    <xf numFmtId="0" fontId="47" fillId="9" borderId="8" xfId="5" applyNumberFormat="1" applyFont="1" applyFill="1" applyBorder="1" applyAlignment="1" applyProtection="1">
      <alignment horizontal="center" vertical="center" shrinkToFit="1"/>
      <protection locked="0"/>
    </xf>
    <xf numFmtId="0" fontId="47" fillId="9" borderId="4" xfId="3" applyNumberFormat="1" applyFont="1" applyFill="1" applyBorder="1" applyAlignment="1" applyProtection="1">
      <alignment horizontal="center" vertical="center" shrinkToFit="1"/>
      <protection locked="0"/>
    </xf>
    <xf numFmtId="0" fontId="47" fillId="9" borderId="6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28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29" xfId="3" applyNumberFormat="1" applyFont="1" applyFill="1" applyBorder="1" applyAlignment="1" applyProtection="1">
      <alignment horizontal="center" vertical="center" shrinkToFit="1"/>
      <protection locked="0"/>
    </xf>
    <xf numFmtId="0" fontId="32" fillId="6" borderId="77" xfId="20" applyNumberFormat="1" applyFont="1" applyFill="1" applyBorder="1" applyAlignment="1" applyProtection="1">
      <alignment horizontal="center" vertical="center" shrinkToFit="1"/>
    </xf>
    <xf numFmtId="0" fontId="32" fillId="6" borderId="47" xfId="20" applyNumberFormat="1" applyFont="1" applyFill="1" applyBorder="1" applyAlignment="1" applyProtection="1">
      <alignment horizontal="center" vertical="center" shrinkToFit="1"/>
    </xf>
    <xf numFmtId="0" fontId="32" fillId="6" borderId="81" xfId="20" applyNumberFormat="1" applyFont="1" applyFill="1" applyBorder="1" applyAlignment="1" applyProtection="1">
      <alignment horizontal="center" vertical="center" shrinkToFit="1"/>
    </xf>
    <xf numFmtId="0" fontId="32" fillId="6" borderId="82" xfId="20" applyNumberFormat="1" applyFont="1" applyFill="1" applyBorder="1" applyAlignment="1" applyProtection="1">
      <alignment horizontal="center" vertical="center" shrinkToFit="1"/>
    </xf>
    <xf numFmtId="0" fontId="44" fillId="0" borderId="0" xfId="1" applyNumberFormat="1" applyFont="1" applyFill="1" applyBorder="1" applyAlignment="1" applyProtection="1">
      <alignment horizontal="center" vertical="center" shrinkToFit="1"/>
      <protection hidden="1"/>
    </xf>
    <xf numFmtId="0" fontId="10" fillId="0" borderId="2" xfId="12" applyFont="1" applyBorder="1" applyAlignment="1" applyProtection="1">
      <alignment horizontal="center" vertical="center"/>
      <protection locked="0"/>
    </xf>
    <xf numFmtId="0" fontId="10" fillId="0" borderId="3" xfId="12" applyFont="1" applyBorder="1" applyAlignment="1" applyProtection="1">
      <alignment horizontal="center" vertical="center"/>
      <protection locked="0"/>
    </xf>
    <xf numFmtId="0" fontId="10" fillId="0" borderId="57" xfId="12" applyFont="1" applyBorder="1" applyAlignment="1" applyProtection="1">
      <alignment horizontal="center" vertical="center"/>
      <protection locked="0"/>
    </xf>
    <xf numFmtId="0" fontId="10" fillId="0" borderId="59" xfId="12" applyFont="1" applyBorder="1" applyAlignment="1" applyProtection="1">
      <alignment horizontal="center" vertical="center"/>
      <protection locked="0"/>
    </xf>
    <xf numFmtId="0" fontId="27" fillId="6" borderId="2" xfId="12" applyFont="1" applyFill="1" applyBorder="1" applyAlignment="1" applyProtection="1">
      <alignment horizontal="center" vertical="center"/>
      <protection locked="0"/>
    </xf>
    <xf numFmtId="0" fontId="27" fillId="6" borderId="3" xfId="12" applyFont="1" applyFill="1" applyBorder="1" applyAlignment="1" applyProtection="1">
      <alignment horizontal="center" vertical="center"/>
      <protection locked="0"/>
    </xf>
    <xf numFmtId="0" fontId="19" fillId="6" borderId="61" xfId="12" applyFont="1" applyFill="1" applyBorder="1" applyAlignment="1" applyProtection="1">
      <alignment horizontal="center" vertical="center"/>
      <protection locked="0"/>
    </xf>
    <xf numFmtId="0" fontId="19" fillId="6" borderId="53" xfId="12" applyFont="1" applyFill="1" applyBorder="1" applyAlignment="1" applyProtection="1">
      <alignment horizontal="center" vertical="center"/>
      <protection locked="0"/>
    </xf>
    <xf numFmtId="0" fontId="19" fillId="6" borderId="62" xfId="12" applyFont="1" applyFill="1" applyBorder="1" applyAlignment="1" applyProtection="1">
      <alignment horizontal="center" vertical="center"/>
      <protection locked="0"/>
    </xf>
    <xf numFmtId="0" fontId="32" fillId="0" borderId="1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73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</cellXfs>
  <cellStyles count="36">
    <cellStyle name="강조색1" xfId="7" builtinId="29"/>
    <cellStyle name="백분율 2" xfId="4" xr:uid="{00000000-0005-0000-0000-000001000000}"/>
    <cellStyle name="백분율 2 2" xfId="15" xr:uid="{AA1E3802-0ED6-4C9A-8DFF-22A41E40398C}"/>
    <cellStyle name="백분율 2 2 2" xfId="30" xr:uid="{A7BB7AD0-5579-4216-82F8-6851480CACF2}"/>
    <cellStyle name="백분율 2 3" xfId="11" xr:uid="{00000000-0005-0000-0000-000002000000}"/>
    <cellStyle name="백분율 2 4" xfId="23" xr:uid="{FC22A933-4C6C-4815-BBD3-EBFDD23AD7F4}"/>
    <cellStyle name="백분율 7 2" xfId="6" xr:uid="{00000000-0005-0000-0000-000003000000}"/>
    <cellStyle name="백분율 7 2 2" xfId="17" xr:uid="{1E337C28-73E0-4560-81D5-0AFE071A5ACF}"/>
    <cellStyle name="백분율 7 2 2 2" xfId="32" xr:uid="{50AC099A-1595-4EAF-A441-817CF511DBED}"/>
    <cellStyle name="백분율 7 2 3" xfId="25" xr:uid="{551A1D08-E942-444A-9EA6-FE99C72B4FEA}"/>
    <cellStyle name="쉼표 [0] 2" xfId="10" xr:uid="{00000000-0005-0000-0000-000004000000}"/>
    <cellStyle name="쉼표 [0] 2 2" xfId="18" xr:uid="{116AFCEE-4E74-484C-90EC-B39E25C8A4E3}"/>
    <cellStyle name="쉼표 [0] 2 3" xfId="33" xr:uid="{8E4E84AF-1DE2-4E3F-A767-14B8253945FF}"/>
    <cellStyle name="쉼표 [0] 3" xfId="19" xr:uid="{2314101C-8902-4E96-89D5-4B43D26BCD55}"/>
    <cellStyle name="표준" xfId="0" builtinId="0"/>
    <cellStyle name="표준 11" xfId="5" xr:uid="{00000000-0005-0000-0000-000006000000}"/>
    <cellStyle name="표준 11 2" xfId="16" xr:uid="{34661969-7782-494C-81EB-A0AFEE13B705}"/>
    <cellStyle name="표준 11 2 2" xfId="31" xr:uid="{88B27397-97EF-47B0-86D7-1DA3660FA474}"/>
    <cellStyle name="표준 11 3" xfId="24" xr:uid="{88A087F3-F08A-4B9D-B071-233C6A2556DD}"/>
    <cellStyle name="표준 2" xfId="1" xr:uid="{00000000-0005-0000-0000-000007000000}"/>
    <cellStyle name="표준 2 2" xfId="9" xr:uid="{00000000-0005-0000-0000-000008000000}"/>
    <cellStyle name="표준 2 2 2" xfId="27" xr:uid="{826D1655-5D7B-4A48-A94B-EEFD1CDE757E}"/>
    <cellStyle name="표준 2 3" xfId="12" xr:uid="{C4CEACCD-B71C-47E2-A453-84C3BA1417AE}"/>
    <cellStyle name="표준 2 3 2" xfId="35" xr:uid="{0C940749-60B5-4955-9BFB-F775F51A3275}"/>
    <cellStyle name="표준 2 4" xfId="20" xr:uid="{1B229C74-3B47-404B-9CA8-DE81E58F40B1}"/>
    <cellStyle name="표준 3" xfId="26" xr:uid="{EB555AF9-52B9-415D-AF25-A8C2DA0E29A6}"/>
    <cellStyle name="표준 3 3 3" xfId="8" xr:uid="{00000000-0005-0000-0000-000009000000}"/>
    <cellStyle name="표준 8 2" xfId="2" xr:uid="{00000000-0005-0000-0000-00000A000000}"/>
    <cellStyle name="표준 8 2 2" xfId="13" xr:uid="{4461947A-4F9E-4715-BFD9-804982B1F9B1}"/>
    <cellStyle name="표준 8 2 2 2" xfId="28" xr:uid="{C6B6FC4E-6136-4A14-82F5-A189C45886B3}"/>
    <cellStyle name="표준 8 2 3" xfId="21" xr:uid="{A3FDF549-026D-46BA-8CAA-DF59BAEA3EC6}"/>
    <cellStyle name="표준 9" xfId="3" xr:uid="{00000000-0005-0000-0000-00000B000000}"/>
    <cellStyle name="표준 9 2" xfId="14" xr:uid="{ADBC8119-F1C9-4B43-BB4F-BB70C676B806}"/>
    <cellStyle name="표준 9 2 2" xfId="29" xr:uid="{78D52925-9443-4A43-949A-B2D464FA2576}"/>
    <cellStyle name="표준 9 3" xfId="22" xr:uid="{16972DE4-A098-4A0F-AAC9-40060D58C92E}"/>
    <cellStyle name="표준 9_경력산정표" xfId="34" xr:uid="{99B1EDA1-B70E-475F-942F-5ED220C890AC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P63"/>
  <sheetViews>
    <sheetView tabSelected="1" view="pageBreakPreview" zoomScale="55" zoomScaleNormal="70" zoomScaleSheetLayoutView="55" workbookViewId="0">
      <selection activeCell="S6" sqref="S6"/>
    </sheetView>
  </sheetViews>
  <sheetFormatPr defaultColWidth="9" defaultRowHeight="16.5" outlineLevelCol="1"/>
  <cols>
    <col min="1" max="1" width="4.875" style="1" customWidth="1"/>
    <col min="2" max="2" width="15.375" style="1" customWidth="1"/>
    <col min="3" max="3" width="18.75" style="2" customWidth="1" outlineLevel="1"/>
    <col min="4" max="4" width="35.375" style="2" customWidth="1" outlineLevel="1"/>
    <col min="5" max="5" width="15.625" style="2" customWidth="1" outlineLevel="1"/>
    <col min="6" max="6" width="19.625" style="2" bestFit="1" customWidth="1" outlineLevel="1"/>
    <col min="7" max="7" width="14.875" style="2" customWidth="1" outlineLevel="1"/>
    <col min="8" max="13" width="15.625" style="1" customWidth="1" outlineLevel="1"/>
    <col min="14" max="14" width="16.125" style="1" bestFit="1" customWidth="1" outlineLevel="1"/>
    <col min="15" max="15" width="14" style="1" bestFit="1" customWidth="1" outlineLevel="1"/>
    <col min="16" max="16" width="11.375" style="1" customWidth="1" outlineLevel="1"/>
    <col min="17" max="17" width="9" style="1" customWidth="1" outlineLevel="1"/>
    <col min="18" max="18" width="14" style="35" bestFit="1" customWidth="1" outlineLevel="1"/>
    <col min="19" max="19" width="13.75" style="1" bestFit="1" customWidth="1" outlineLevel="1"/>
    <col min="20" max="20" width="8.75" style="2" customWidth="1"/>
    <col min="21" max="21" width="12.75" style="37" customWidth="1"/>
    <col min="22" max="23" width="8.75" style="37" customWidth="1"/>
    <col min="24" max="29" width="9" style="38" customWidth="1"/>
    <col min="30" max="30" width="9" style="1" customWidth="1"/>
    <col min="31" max="31" width="12.75" style="1" bestFit="1" customWidth="1"/>
    <col min="32" max="50" width="9" style="1" customWidth="1"/>
    <col min="51" max="16384" width="9" style="1"/>
  </cols>
  <sheetData>
    <row r="1" spans="2:31" ht="17.25" thickBot="1"/>
    <row r="2" spans="2:31" ht="75" customHeight="1" thickTop="1" thickBot="1">
      <c r="B2" s="183" t="s">
        <v>11</v>
      </c>
      <c r="C2" s="184"/>
      <c r="D2" s="184"/>
      <c r="E2" s="184"/>
      <c r="F2" s="184"/>
      <c r="G2" s="184"/>
      <c r="H2" s="185"/>
      <c r="I2" s="185"/>
      <c r="J2" s="185"/>
      <c r="K2" s="185"/>
      <c r="L2" s="185"/>
      <c r="M2" s="185"/>
      <c r="N2" s="185"/>
      <c r="O2" s="186"/>
      <c r="P2" s="187"/>
    </row>
    <row r="3" spans="2:31" ht="18" thickTop="1" thickBot="1"/>
    <row r="4" spans="2:31" ht="39.75" thickTop="1" thickBot="1">
      <c r="B4" s="148" t="s">
        <v>97</v>
      </c>
      <c r="C4" s="149"/>
      <c r="D4" s="150"/>
      <c r="E4" s="52"/>
      <c r="F4" s="52"/>
      <c r="G4" s="52"/>
      <c r="H4" s="52"/>
      <c r="I4" s="52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</row>
    <row r="5" spans="2:31" ht="50.1" customHeight="1" thickTop="1">
      <c r="B5" s="202" t="s">
        <v>110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4"/>
    </row>
    <row r="6" spans="2:31" ht="50.1" customHeight="1" thickBot="1">
      <c r="B6" s="205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7"/>
    </row>
    <row r="7" spans="2:31" ht="18" thickTop="1" thickBot="1"/>
    <row r="8" spans="2:31" s="11" customFormat="1" ht="52.5" customHeight="1" thickBot="1">
      <c r="B8" s="188" t="s">
        <v>13</v>
      </c>
      <c r="C8" s="189"/>
      <c r="D8" s="189"/>
      <c r="E8" s="189"/>
      <c r="F8" s="189"/>
      <c r="G8" s="189"/>
      <c r="H8" s="190"/>
      <c r="I8" s="190"/>
      <c r="J8" s="190"/>
      <c r="K8" s="190"/>
      <c r="L8" s="190"/>
      <c r="M8" s="190"/>
      <c r="N8" s="190"/>
      <c r="O8" s="191"/>
      <c r="P8" s="192"/>
      <c r="R8" s="36"/>
      <c r="T8" s="12"/>
      <c r="U8" s="39"/>
      <c r="V8" s="39"/>
      <c r="W8" s="39"/>
      <c r="X8" s="40"/>
      <c r="Y8" s="40"/>
      <c r="Z8" s="40"/>
      <c r="AA8" s="40"/>
      <c r="AB8" s="40"/>
      <c r="AC8" s="40"/>
    </row>
    <row r="9" spans="2:31" ht="17.25" thickBot="1"/>
    <row r="10" spans="2:31" ht="39" thickBot="1">
      <c r="B10" s="167" t="s">
        <v>98</v>
      </c>
      <c r="C10" s="168"/>
      <c r="D10" s="53"/>
      <c r="E10" s="53"/>
      <c r="F10" s="53"/>
      <c r="G10" s="8"/>
    </row>
    <row r="11" spans="2:31" ht="42.75" customHeight="1" thickBot="1">
      <c r="B11" s="151" t="s">
        <v>0</v>
      </c>
      <c r="C11" s="152"/>
      <c r="D11" s="152"/>
      <c r="E11" s="153"/>
      <c r="F11" s="154"/>
      <c r="G11" s="154"/>
      <c r="H11" s="155"/>
      <c r="I11" s="58"/>
      <c r="J11" s="58"/>
      <c r="K11" s="58"/>
      <c r="L11" s="58"/>
      <c r="M11" s="58"/>
      <c r="N11" s="58"/>
      <c r="O11" s="58"/>
      <c r="P11" s="58"/>
    </row>
    <row r="12" spans="2:31" ht="18.75" customHeight="1" thickBot="1">
      <c r="B12" s="5"/>
      <c r="C12" s="6"/>
      <c r="D12" s="6"/>
      <c r="E12" s="6"/>
      <c r="F12" s="6"/>
      <c r="G12" s="6"/>
      <c r="H12" s="6"/>
      <c r="I12" s="6"/>
      <c r="J12" s="6"/>
      <c r="K12" s="7"/>
      <c r="L12" s="7"/>
      <c r="M12" s="7"/>
      <c r="N12" s="7"/>
    </row>
    <row r="13" spans="2:31" ht="39" thickBot="1">
      <c r="B13" s="167" t="s">
        <v>99</v>
      </c>
      <c r="C13" s="168"/>
      <c r="D13" s="61" t="s">
        <v>100</v>
      </c>
      <c r="E13" s="58"/>
      <c r="F13" s="58"/>
      <c r="G13" s="58"/>
      <c r="H13" s="58"/>
      <c r="I13" s="58"/>
      <c r="J13" s="54"/>
      <c r="K13" s="54"/>
      <c r="L13" s="54"/>
      <c r="M13" s="54"/>
      <c r="N13" s="54"/>
      <c r="O13" s="54"/>
    </row>
    <row r="14" spans="2:31" ht="35.1" customHeight="1">
      <c r="B14" s="244" t="s">
        <v>28</v>
      </c>
      <c r="C14" s="245"/>
      <c r="D14" s="246"/>
      <c r="E14" s="171"/>
      <c r="F14" s="172"/>
      <c r="G14" s="169" t="s">
        <v>39</v>
      </c>
      <c r="H14" s="170"/>
      <c r="I14" s="164"/>
      <c r="J14" s="165"/>
      <c r="K14" s="165"/>
      <c r="L14" s="166"/>
      <c r="M14" s="54"/>
      <c r="N14" s="54"/>
      <c r="O14" s="54"/>
    </row>
    <row r="15" spans="2:31" ht="35.1" customHeight="1">
      <c r="B15" s="215" t="s">
        <v>53</v>
      </c>
      <c r="C15" s="209"/>
      <c r="D15" s="210"/>
      <c r="E15" s="208" t="s">
        <v>54</v>
      </c>
      <c r="F15" s="209"/>
      <c r="G15" s="209"/>
      <c r="H15" s="209"/>
      <c r="I15" s="210"/>
      <c r="J15" s="211" t="s">
        <v>55</v>
      </c>
      <c r="K15" s="212"/>
      <c r="L15" s="66" t="s">
        <v>56</v>
      </c>
      <c r="M15" s="54"/>
      <c r="N15" s="54"/>
      <c r="O15" s="54"/>
    </row>
    <row r="16" spans="2:31" ht="35.1" customHeight="1">
      <c r="B16" s="193" t="s">
        <v>1</v>
      </c>
      <c r="C16" s="173" t="s">
        <v>2</v>
      </c>
      <c r="D16" s="174"/>
      <c r="E16" s="162">
        <v>0</v>
      </c>
      <c r="F16" s="163"/>
      <c r="G16" s="60">
        <v>0</v>
      </c>
      <c r="H16" s="59">
        <v>0</v>
      </c>
      <c r="I16" s="62"/>
      <c r="J16" s="177" t="s">
        <v>49</v>
      </c>
      <c r="K16" s="178"/>
      <c r="L16" s="181" t="s">
        <v>91</v>
      </c>
      <c r="M16" s="54"/>
      <c r="N16" s="54"/>
      <c r="O16" s="54"/>
    </row>
    <row r="17" spans="2:42" ht="35.1" customHeight="1">
      <c r="B17" s="194"/>
      <c r="C17" s="175"/>
      <c r="D17" s="176"/>
      <c r="E17" s="162">
        <v>0</v>
      </c>
      <c r="F17" s="163"/>
      <c r="G17" s="56">
        <v>0</v>
      </c>
      <c r="H17" s="57">
        <v>0</v>
      </c>
      <c r="I17" s="62"/>
      <c r="J17" s="179"/>
      <c r="K17" s="180"/>
      <c r="L17" s="182"/>
      <c r="M17" s="54"/>
      <c r="N17" s="54"/>
      <c r="O17" s="54"/>
    </row>
    <row r="18" spans="2:42" ht="35.1" customHeight="1">
      <c r="B18" s="195"/>
      <c r="C18" s="242" t="s">
        <v>3</v>
      </c>
      <c r="D18" s="243"/>
      <c r="E18" s="162">
        <v>0</v>
      </c>
      <c r="F18" s="163"/>
      <c r="G18" s="60">
        <v>0</v>
      </c>
      <c r="H18" s="59">
        <v>0</v>
      </c>
      <c r="I18" s="62"/>
      <c r="J18" s="238" t="s">
        <v>57</v>
      </c>
      <c r="K18" s="239"/>
      <c r="L18" s="99" t="s">
        <v>58</v>
      </c>
      <c r="M18" s="54"/>
      <c r="N18" s="54"/>
      <c r="O18" s="54"/>
    </row>
    <row r="19" spans="2:42" ht="35.1" customHeight="1">
      <c r="B19" s="195"/>
      <c r="C19" s="175"/>
      <c r="D19" s="176"/>
      <c r="E19" s="162">
        <v>0</v>
      </c>
      <c r="F19" s="163"/>
      <c r="G19" s="56">
        <v>0</v>
      </c>
      <c r="H19" s="57">
        <v>0</v>
      </c>
      <c r="I19" s="62"/>
      <c r="J19" s="238" t="s">
        <v>57</v>
      </c>
      <c r="K19" s="239"/>
      <c r="L19" s="99" t="s">
        <v>58</v>
      </c>
      <c r="M19" s="54"/>
      <c r="N19" s="54"/>
      <c r="O19" s="54"/>
    </row>
    <row r="20" spans="2:42" ht="35.1" customHeight="1">
      <c r="B20" s="195"/>
      <c r="C20" s="158" t="s">
        <v>4</v>
      </c>
      <c r="D20" s="156" t="s">
        <v>5</v>
      </c>
      <c r="E20" s="162">
        <v>0</v>
      </c>
      <c r="F20" s="163"/>
      <c r="G20" s="60">
        <v>0</v>
      </c>
      <c r="H20" s="59">
        <v>0</v>
      </c>
      <c r="I20" s="62"/>
      <c r="J20" s="238" t="s">
        <v>5</v>
      </c>
      <c r="K20" s="239"/>
      <c r="L20" s="99" t="s">
        <v>58</v>
      </c>
      <c r="M20" s="54"/>
      <c r="N20" s="54"/>
      <c r="O20" s="54"/>
    </row>
    <row r="21" spans="2:42" ht="35.1" customHeight="1">
      <c r="B21" s="196"/>
      <c r="C21" s="156"/>
      <c r="D21" s="157"/>
      <c r="E21" s="162">
        <v>0</v>
      </c>
      <c r="F21" s="163"/>
      <c r="G21" s="56">
        <v>0</v>
      </c>
      <c r="H21" s="57">
        <v>0</v>
      </c>
      <c r="I21" s="62"/>
      <c r="J21" s="238" t="s">
        <v>5</v>
      </c>
      <c r="K21" s="239"/>
      <c r="L21" s="99" t="s">
        <v>58</v>
      </c>
      <c r="M21" s="54"/>
      <c r="N21" s="54"/>
      <c r="O21" s="54"/>
    </row>
    <row r="22" spans="2:42" ht="35.1" customHeight="1">
      <c r="B22" s="196"/>
      <c r="C22" s="156"/>
      <c r="D22" s="156" t="s">
        <v>6</v>
      </c>
      <c r="E22" s="162">
        <v>0</v>
      </c>
      <c r="F22" s="163"/>
      <c r="G22" s="60">
        <v>0</v>
      </c>
      <c r="H22" s="59">
        <v>0</v>
      </c>
      <c r="I22" s="62"/>
      <c r="J22" s="238" t="s">
        <v>6</v>
      </c>
      <c r="K22" s="239"/>
      <c r="L22" s="99" t="s">
        <v>59</v>
      </c>
      <c r="M22" s="54"/>
      <c r="N22" s="54"/>
      <c r="O22" s="54"/>
    </row>
    <row r="23" spans="2:42" ht="35.1" customHeight="1" thickBot="1">
      <c r="B23" s="197"/>
      <c r="C23" s="159"/>
      <c r="D23" s="216"/>
      <c r="E23" s="160">
        <v>0</v>
      </c>
      <c r="F23" s="161"/>
      <c r="G23" s="64">
        <v>0</v>
      </c>
      <c r="H23" s="67">
        <v>0</v>
      </c>
      <c r="I23" s="65"/>
      <c r="J23" s="240" t="s">
        <v>6</v>
      </c>
      <c r="K23" s="241"/>
      <c r="L23" s="100" t="s">
        <v>59</v>
      </c>
      <c r="M23" s="54"/>
      <c r="N23" s="54"/>
      <c r="O23" s="54"/>
    </row>
    <row r="24" spans="2:42" ht="33.75" customHeight="1" thickBot="1"/>
    <row r="25" spans="2:42" s="11" customFormat="1" ht="52.5" customHeight="1" thickBot="1">
      <c r="B25" s="188" t="s">
        <v>38</v>
      </c>
      <c r="C25" s="189"/>
      <c r="D25" s="189"/>
      <c r="E25" s="189"/>
      <c r="F25" s="189"/>
      <c r="G25" s="189"/>
      <c r="H25" s="190"/>
      <c r="I25" s="190"/>
      <c r="J25" s="190"/>
      <c r="K25" s="190"/>
      <c r="L25" s="190"/>
      <c r="M25" s="190"/>
      <c r="N25" s="190"/>
      <c r="O25" s="191"/>
      <c r="P25" s="192"/>
      <c r="R25" s="36"/>
      <c r="T25" s="12"/>
      <c r="U25" s="39"/>
      <c r="V25" s="39"/>
      <c r="W25" s="39"/>
      <c r="X25" s="40"/>
      <c r="Y25" s="40"/>
      <c r="Z25" s="40"/>
      <c r="AA25" s="40"/>
      <c r="AB25" s="40"/>
      <c r="AC25" s="40"/>
    </row>
    <row r="26" spans="2:42" ht="17.25" thickBot="1"/>
    <row r="27" spans="2:42" s="3" customFormat="1" ht="39.950000000000003" customHeight="1" thickBot="1">
      <c r="B27" s="167" t="s">
        <v>12</v>
      </c>
      <c r="C27" s="168"/>
      <c r="D27" s="58"/>
      <c r="E27" s="58"/>
      <c r="F27" s="58"/>
      <c r="G27" s="58"/>
      <c r="H27" s="58"/>
      <c r="I27" s="58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38"/>
      <c r="Z27" s="38"/>
      <c r="AA27" s="38"/>
      <c r="AB27" s="38"/>
      <c r="AC27" s="38"/>
      <c r="AD27" s="1"/>
      <c r="AE27" s="1"/>
    </row>
    <row r="28" spans="2:42" s="3" customFormat="1" ht="39.950000000000003" customHeight="1" thickTop="1">
      <c r="B28" s="69" t="s">
        <v>118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1"/>
      <c r="S28" s="55"/>
      <c r="T28" s="55"/>
      <c r="U28" s="55"/>
      <c r="V28" s="55"/>
      <c r="W28" s="55"/>
      <c r="X28" s="55"/>
      <c r="Y28" s="38"/>
      <c r="Z28" s="38"/>
      <c r="AA28" s="38"/>
      <c r="AB28" s="38"/>
      <c r="AC28" s="38"/>
      <c r="AD28" s="1"/>
      <c r="AE28" s="1"/>
    </row>
    <row r="29" spans="2:42" s="3" customFormat="1" ht="39.950000000000003" customHeight="1">
      <c r="B29" s="72" t="s">
        <v>121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3"/>
      <c r="S29" s="55"/>
      <c r="T29" s="55"/>
      <c r="U29" s="84"/>
      <c r="V29" s="84"/>
      <c r="W29" s="84"/>
      <c r="X29" s="84"/>
      <c r="Y29" s="85"/>
      <c r="Z29" s="85"/>
      <c r="AA29" s="38"/>
      <c r="AB29" s="38"/>
      <c r="AC29" s="38"/>
      <c r="AD29" s="1"/>
      <c r="AE29" s="1"/>
    </row>
    <row r="30" spans="2:42" s="9" customFormat="1" ht="39.950000000000003" customHeight="1" thickBot="1">
      <c r="B30" s="73" t="s">
        <v>37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5"/>
      <c r="S30" s="55"/>
      <c r="T30" s="55"/>
      <c r="U30" s="84"/>
      <c r="V30" s="84"/>
      <c r="W30" s="84"/>
      <c r="X30" s="84"/>
      <c r="Y30" s="86"/>
      <c r="Z30" s="86"/>
      <c r="AA30" s="41"/>
      <c r="AB30" s="41"/>
      <c r="AC30" s="41"/>
      <c r="AD30" s="10"/>
      <c r="AE30" s="10"/>
    </row>
    <row r="31" spans="2:42" ht="18.75" thickTop="1" thickBot="1">
      <c r="B31" s="3"/>
      <c r="C31" s="4"/>
      <c r="D31" s="4"/>
      <c r="E31" s="4"/>
      <c r="F31" s="4"/>
      <c r="G31" s="4"/>
      <c r="H31" s="3"/>
      <c r="I31" s="3"/>
      <c r="J31" s="3"/>
      <c r="R31" s="1"/>
      <c r="S31" s="55"/>
      <c r="T31" s="55"/>
      <c r="U31" s="111"/>
      <c r="V31" s="112"/>
      <c r="W31" s="112"/>
      <c r="X31" s="112"/>
      <c r="Y31" s="113"/>
      <c r="Z31" s="113"/>
      <c r="AA31" s="114"/>
      <c r="AB31" s="114"/>
      <c r="AC31" s="114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</row>
    <row r="32" spans="2:42" s="3" customFormat="1" ht="27" customHeight="1" thickTop="1">
      <c r="B32" s="213" t="s">
        <v>120</v>
      </c>
      <c r="C32" s="223" t="s">
        <v>16</v>
      </c>
      <c r="D32" s="224"/>
      <c r="E32" s="198" t="s">
        <v>17</v>
      </c>
      <c r="F32" s="198" t="s">
        <v>18</v>
      </c>
      <c r="G32" s="198" t="s">
        <v>119</v>
      </c>
      <c r="H32" s="198"/>
      <c r="I32" s="199"/>
      <c r="J32" s="233" t="s">
        <v>109</v>
      </c>
      <c r="K32" s="235" t="s">
        <v>103</v>
      </c>
      <c r="U32" s="116"/>
      <c r="V32" s="237" t="s">
        <v>41</v>
      </c>
      <c r="W32" s="237"/>
      <c r="X32" s="237"/>
      <c r="Y32" s="116"/>
      <c r="Z32" s="116"/>
      <c r="AA32" s="117"/>
      <c r="AB32" s="117"/>
      <c r="AC32" s="117"/>
      <c r="AD32" s="118"/>
      <c r="AE32" s="119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</row>
    <row r="33" spans="1:42" s="3" customFormat="1" ht="27" customHeight="1" thickBot="1">
      <c r="B33" s="214"/>
      <c r="C33" s="225"/>
      <c r="D33" s="226"/>
      <c r="E33" s="200"/>
      <c r="F33" s="200"/>
      <c r="G33" s="200"/>
      <c r="H33" s="200"/>
      <c r="I33" s="201"/>
      <c r="J33" s="234"/>
      <c r="K33" s="236"/>
      <c r="U33" s="116"/>
      <c r="V33" s="120" t="s">
        <v>42</v>
      </c>
      <c r="W33" s="121" t="s">
        <v>101</v>
      </c>
      <c r="X33" s="120" t="s">
        <v>102</v>
      </c>
      <c r="Y33" s="116"/>
      <c r="Z33" s="116"/>
      <c r="AA33" s="117"/>
      <c r="AB33" s="117"/>
      <c r="AC33" s="117"/>
      <c r="AD33" s="118"/>
      <c r="AE33" s="122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</row>
    <row r="34" spans="1:42" s="3" customFormat="1" ht="24.95" customHeight="1" thickTop="1">
      <c r="B34" s="88" t="s">
        <v>14</v>
      </c>
      <c r="C34" s="227" t="s">
        <v>92</v>
      </c>
      <c r="D34" s="228"/>
      <c r="E34" s="89" t="s">
        <v>93</v>
      </c>
      <c r="F34" s="89" t="s">
        <v>94</v>
      </c>
      <c r="G34" s="90">
        <v>45292</v>
      </c>
      <c r="H34" s="89" t="s">
        <v>40</v>
      </c>
      <c r="I34" s="91">
        <v>45657</v>
      </c>
      <c r="J34" s="92">
        <f>DATEDIF(G34,I34,"M")</f>
        <v>11</v>
      </c>
      <c r="K34" s="93">
        <f>IF(G34="",0,I34-AE34+1)</f>
        <v>31</v>
      </c>
      <c r="U34" s="116"/>
      <c r="V34" s="123" t="e">
        <f>VLOOKUP(B34,#REF!,12,FALSE)</f>
        <v>#REF!</v>
      </c>
      <c r="W34" s="124" t="e">
        <f t="shared" ref="W34:W56" si="0">IF(G34="",0,IF(V34="3년",36,IF(V34="2년",24,J34*V34)))</f>
        <v>#REF!</v>
      </c>
      <c r="X34" s="124" t="e">
        <f t="shared" ref="X34:X56" si="1">IF(G34="",0,IF(OR(V34="3년",V34="2년"),0,K34*V34))</f>
        <v>#REF!</v>
      </c>
      <c r="Y34" s="116"/>
      <c r="Z34" s="116"/>
      <c r="AA34" s="117"/>
      <c r="AB34" s="117"/>
      <c r="AC34" s="117"/>
      <c r="AD34" s="125"/>
      <c r="AE34" s="144">
        <f t="shared" ref="AE34:AE56" si="2">IF((DAY(G34)-DAY(I34)-1)=0,I34+1,IF(DAY(G34)&gt;DAY(I34),DATE(YEAR(I34),MONTH(I34)-MONTH(1),DAY(G34)),DATE(YEAR(I34),MONTH(I34),DAY(G34))))</f>
        <v>45627</v>
      </c>
      <c r="AF34" s="117"/>
      <c r="AG34" s="117"/>
      <c r="AH34" s="117"/>
      <c r="AI34" s="117"/>
      <c r="AJ34" s="126">
        <f t="shared" ref="AJ34:AJ57" si="3">IF((DAY(G34)-DAY(I34)-1)=0,I34+1,IF(DAY(G34)&gt;DAY(I34),DATE(YEAR(I34),MONTH(I34)-MONTH(1),DAY(G34)),DATE(YEAR(I34),MONTH(I34),DAY(G34))))</f>
        <v>45627</v>
      </c>
      <c r="AK34" s="127" t="e">
        <f>ROUNDDOWN(#REF!/12,0)</f>
        <v>#REF!</v>
      </c>
      <c r="AL34" s="127" t="e">
        <f>#REF!-(AK34*12)</f>
        <v>#REF!</v>
      </c>
      <c r="AM34" s="127" t="e">
        <f t="shared" ref="AM34:AM57" si="4">X34</f>
        <v>#REF!</v>
      </c>
      <c r="AN34" s="128" t="e">
        <f t="shared" ref="AN34:AN57" si="5">X34/30</f>
        <v>#REF!</v>
      </c>
      <c r="AO34" s="128" t="e">
        <f>#REF!/30</f>
        <v>#REF!</v>
      </c>
      <c r="AP34" s="117"/>
    </row>
    <row r="35" spans="1:42" s="3" customFormat="1" ht="24.95" customHeight="1">
      <c r="B35" s="94" t="s">
        <v>15</v>
      </c>
      <c r="C35" s="229" t="s">
        <v>106</v>
      </c>
      <c r="D35" s="230"/>
      <c r="E35" s="95" t="s">
        <v>108</v>
      </c>
      <c r="F35" s="95" t="s">
        <v>107</v>
      </c>
      <c r="G35" s="96">
        <v>37332</v>
      </c>
      <c r="H35" s="95" t="s">
        <v>7</v>
      </c>
      <c r="I35" s="97">
        <v>37437</v>
      </c>
      <c r="J35" s="92">
        <f t="shared" ref="J35:J56" si="6">DATEDIF(G35,I35,"M")</f>
        <v>3</v>
      </c>
      <c r="K35" s="98">
        <f t="shared" ref="K35:K56" si="7">IF(G35="",0,I35-AE35+1)</f>
        <v>14</v>
      </c>
      <c r="U35" s="116"/>
      <c r="V35" s="123" t="e">
        <f>VLOOKUP(B35,#REF!,12,FALSE)</f>
        <v>#REF!</v>
      </c>
      <c r="W35" s="124" t="e">
        <f t="shared" si="0"/>
        <v>#REF!</v>
      </c>
      <c r="X35" s="124" t="e">
        <f t="shared" si="1"/>
        <v>#REF!</v>
      </c>
      <c r="Y35" s="116"/>
      <c r="Z35" s="116"/>
      <c r="AA35" s="117"/>
      <c r="AB35" s="117"/>
      <c r="AC35" s="117"/>
      <c r="AD35" s="125"/>
      <c r="AE35" s="144">
        <f t="shared" si="2"/>
        <v>37424</v>
      </c>
      <c r="AF35" s="117"/>
      <c r="AG35" s="117"/>
      <c r="AH35" s="117"/>
      <c r="AI35" s="117"/>
      <c r="AJ35" s="126">
        <f t="shared" si="3"/>
        <v>37424</v>
      </c>
      <c r="AK35" s="127" t="e">
        <f>ROUNDDOWN(#REF!/12,0)</f>
        <v>#REF!</v>
      </c>
      <c r="AL35" s="127" t="e">
        <f>#REF!-(AK35*12)</f>
        <v>#REF!</v>
      </c>
      <c r="AM35" s="127" t="e">
        <f t="shared" si="4"/>
        <v>#REF!</v>
      </c>
      <c r="AN35" s="128" t="e">
        <f t="shared" si="5"/>
        <v>#REF!</v>
      </c>
      <c r="AO35" s="128" t="e">
        <f>#REF!/30</f>
        <v>#REF!</v>
      </c>
      <c r="AP35" s="117"/>
    </row>
    <row r="36" spans="1:42" s="3" customFormat="1" ht="24.95" customHeight="1">
      <c r="B36" s="94" t="s">
        <v>105</v>
      </c>
      <c r="C36" s="229" t="s">
        <v>8</v>
      </c>
      <c r="D36" s="230"/>
      <c r="E36" s="95" t="s">
        <v>9</v>
      </c>
      <c r="F36" s="95" t="s">
        <v>10</v>
      </c>
      <c r="G36" s="96">
        <v>38838</v>
      </c>
      <c r="H36" s="95" t="s">
        <v>7</v>
      </c>
      <c r="I36" s="97">
        <v>41460</v>
      </c>
      <c r="J36" s="92">
        <f t="shared" si="6"/>
        <v>86</v>
      </c>
      <c r="K36" s="98">
        <f t="shared" si="7"/>
        <v>5</v>
      </c>
      <c r="U36" s="116"/>
      <c r="V36" s="123" t="e">
        <f>VLOOKUP(B36,#REF!,12,FALSE)</f>
        <v>#REF!</v>
      </c>
      <c r="W36" s="124" t="e">
        <f t="shared" si="0"/>
        <v>#REF!</v>
      </c>
      <c r="X36" s="124" t="e">
        <f t="shared" si="1"/>
        <v>#REF!</v>
      </c>
      <c r="Y36" s="116"/>
      <c r="Z36" s="116"/>
      <c r="AA36" s="117"/>
      <c r="AB36" s="117"/>
      <c r="AC36" s="117"/>
      <c r="AD36" s="125"/>
      <c r="AE36" s="144">
        <f t="shared" si="2"/>
        <v>41456</v>
      </c>
      <c r="AF36" s="117"/>
      <c r="AG36" s="117"/>
      <c r="AH36" s="117"/>
      <c r="AI36" s="117"/>
      <c r="AJ36" s="126">
        <f t="shared" si="3"/>
        <v>41456</v>
      </c>
      <c r="AK36" s="127" t="e">
        <f>ROUNDDOWN(#REF!/12,0)</f>
        <v>#REF!</v>
      </c>
      <c r="AL36" s="127" t="e">
        <f>#REF!-(AK36*12)</f>
        <v>#REF!</v>
      </c>
      <c r="AM36" s="127" t="e">
        <f t="shared" si="4"/>
        <v>#REF!</v>
      </c>
      <c r="AN36" s="128" t="e">
        <f t="shared" si="5"/>
        <v>#REF!</v>
      </c>
      <c r="AO36" s="128" t="e">
        <f>#REF!/30</f>
        <v>#REF!</v>
      </c>
      <c r="AP36" s="117"/>
    </row>
    <row r="37" spans="1:42" s="3" customFormat="1" ht="24.95" customHeight="1">
      <c r="B37" s="76" t="s">
        <v>95</v>
      </c>
      <c r="C37" s="146"/>
      <c r="D37" s="147"/>
      <c r="E37" s="24"/>
      <c r="F37" s="24"/>
      <c r="G37" s="25"/>
      <c r="H37" s="26" t="s">
        <v>40</v>
      </c>
      <c r="I37" s="81"/>
      <c r="J37" s="101">
        <f t="shared" si="6"/>
        <v>0</v>
      </c>
      <c r="K37" s="102">
        <f t="shared" si="7"/>
        <v>0</v>
      </c>
      <c r="U37" s="116"/>
      <c r="V37" s="129" t="e">
        <f>VLOOKUP(B37,#REF!,12,FALSE)</f>
        <v>#REF!</v>
      </c>
      <c r="W37" s="130">
        <f t="shared" si="0"/>
        <v>0</v>
      </c>
      <c r="X37" s="131">
        <f t="shared" si="1"/>
        <v>0</v>
      </c>
      <c r="Y37" s="116"/>
      <c r="Z37" s="116"/>
      <c r="AA37" s="117"/>
      <c r="AB37" s="117"/>
      <c r="AC37" s="117"/>
      <c r="AD37" s="125"/>
      <c r="AE37" s="144">
        <f t="shared" si="2"/>
        <v>0</v>
      </c>
      <c r="AF37" s="117"/>
      <c r="AG37" s="117"/>
      <c r="AH37" s="117"/>
      <c r="AI37" s="117"/>
      <c r="AJ37" s="126">
        <f t="shared" si="3"/>
        <v>0</v>
      </c>
      <c r="AK37" s="127" t="e">
        <f>ROUNDDOWN(#REF!/12,0)</f>
        <v>#REF!</v>
      </c>
      <c r="AL37" s="127" t="e">
        <f>#REF!-(AK37*12)</f>
        <v>#REF!</v>
      </c>
      <c r="AM37" s="127">
        <f t="shared" si="4"/>
        <v>0</v>
      </c>
      <c r="AN37" s="128">
        <f t="shared" si="5"/>
        <v>0</v>
      </c>
      <c r="AO37" s="128" t="e">
        <f>#REF!/30</f>
        <v>#REF!</v>
      </c>
      <c r="AP37" s="117"/>
    </row>
    <row r="38" spans="1:42" s="3" customFormat="1" ht="24.95" customHeight="1">
      <c r="B38" s="76" t="s">
        <v>96</v>
      </c>
      <c r="C38" s="146"/>
      <c r="D38" s="147"/>
      <c r="E38" s="24"/>
      <c r="F38" s="24"/>
      <c r="G38" s="25"/>
      <c r="H38" s="26" t="s">
        <v>40</v>
      </c>
      <c r="I38" s="81"/>
      <c r="J38" s="101">
        <f t="shared" si="6"/>
        <v>0</v>
      </c>
      <c r="K38" s="102">
        <f t="shared" si="7"/>
        <v>0</v>
      </c>
      <c r="U38" s="116"/>
      <c r="V38" s="129" t="e">
        <f>VLOOKUP(B38,#REF!,12,FALSE)</f>
        <v>#REF!</v>
      </c>
      <c r="W38" s="130">
        <f t="shared" si="0"/>
        <v>0</v>
      </c>
      <c r="X38" s="131">
        <f t="shared" si="1"/>
        <v>0</v>
      </c>
      <c r="Y38" s="116"/>
      <c r="Z38" s="116"/>
      <c r="AA38" s="117"/>
      <c r="AB38" s="117"/>
      <c r="AC38" s="117"/>
      <c r="AD38" s="125"/>
      <c r="AE38" s="144">
        <f t="shared" si="2"/>
        <v>0</v>
      </c>
      <c r="AF38" s="117"/>
      <c r="AG38" s="117"/>
      <c r="AH38" s="117"/>
      <c r="AI38" s="117"/>
      <c r="AJ38" s="126">
        <f t="shared" si="3"/>
        <v>0</v>
      </c>
      <c r="AK38" s="127" t="e">
        <f>ROUNDDOWN(#REF!/12,0)</f>
        <v>#REF!</v>
      </c>
      <c r="AL38" s="127" t="e">
        <f>#REF!-(AK38*12)</f>
        <v>#REF!</v>
      </c>
      <c r="AM38" s="127">
        <f t="shared" si="4"/>
        <v>0</v>
      </c>
      <c r="AN38" s="128">
        <f t="shared" si="5"/>
        <v>0</v>
      </c>
      <c r="AO38" s="128" t="e">
        <f>#REF!/30</f>
        <v>#REF!</v>
      </c>
      <c r="AP38" s="117"/>
    </row>
    <row r="39" spans="1:42" s="3" customFormat="1" ht="24.95" customHeight="1">
      <c r="B39" s="76" t="s">
        <v>117</v>
      </c>
      <c r="C39" s="146"/>
      <c r="D39" s="147"/>
      <c r="E39" s="24"/>
      <c r="F39" s="24"/>
      <c r="G39" s="25"/>
      <c r="H39" s="26" t="s">
        <v>40</v>
      </c>
      <c r="I39" s="81"/>
      <c r="J39" s="101">
        <f t="shared" si="6"/>
        <v>0</v>
      </c>
      <c r="K39" s="102">
        <f t="shared" si="7"/>
        <v>0</v>
      </c>
      <c r="U39" s="116"/>
      <c r="V39" s="129" t="e">
        <f>VLOOKUP(B39,#REF!,12,FALSE)</f>
        <v>#REF!</v>
      </c>
      <c r="W39" s="130">
        <f t="shared" si="0"/>
        <v>0</v>
      </c>
      <c r="X39" s="131">
        <f t="shared" si="1"/>
        <v>0</v>
      </c>
      <c r="Y39" s="116"/>
      <c r="Z39" s="116"/>
      <c r="AA39" s="117"/>
      <c r="AB39" s="117"/>
      <c r="AC39" s="117"/>
      <c r="AD39" s="125"/>
      <c r="AE39" s="144">
        <f t="shared" si="2"/>
        <v>0</v>
      </c>
      <c r="AF39" s="117"/>
      <c r="AG39" s="117"/>
      <c r="AH39" s="117"/>
      <c r="AI39" s="117"/>
      <c r="AJ39" s="126">
        <f t="shared" si="3"/>
        <v>0</v>
      </c>
      <c r="AK39" s="127" t="e">
        <f>ROUNDDOWN(#REF!/12,0)</f>
        <v>#REF!</v>
      </c>
      <c r="AL39" s="127" t="e">
        <f>#REF!-(AK39*12)</f>
        <v>#REF!</v>
      </c>
      <c r="AM39" s="127">
        <f t="shared" si="4"/>
        <v>0</v>
      </c>
      <c r="AN39" s="128">
        <f t="shared" si="5"/>
        <v>0</v>
      </c>
      <c r="AO39" s="128" t="e">
        <f>#REF!/30</f>
        <v>#REF!</v>
      </c>
      <c r="AP39" s="117"/>
    </row>
    <row r="40" spans="1:42" s="3" customFormat="1" ht="24.95" customHeight="1">
      <c r="B40" s="76" t="s">
        <v>111</v>
      </c>
      <c r="C40" s="146"/>
      <c r="D40" s="147"/>
      <c r="E40" s="24"/>
      <c r="F40" s="24"/>
      <c r="G40" s="25"/>
      <c r="H40" s="26" t="s">
        <v>40</v>
      </c>
      <c r="I40" s="81"/>
      <c r="J40" s="101">
        <f t="shared" si="6"/>
        <v>0</v>
      </c>
      <c r="K40" s="102">
        <f t="shared" si="7"/>
        <v>0</v>
      </c>
      <c r="U40" s="116"/>
      <c r="V40" s="129" t="e">
        <f>VLOOKUP(B40,#REF!,12,FALSE)</f>
        <v>#REF!</v>
      </c>
      <c r="W40" s="130">
        <f t="shared" si="0"/>
        <v>0</v>
      </c>
      <c r="X40" s="131">
        <f t="shared" si="1"/>
        <v>0</v>
      </c>
      <c r="Y40" s="116"/>
      <c r="Z40" s="116"/>
      <c r="AA40" s="117"/>
      <c r="AB40" s="117"/>
      <c r="AC40" s="117"/>
      <c r="AD40" s="125"/>
      <c r="AE40" s="144">
        <f t="shared" si="2"/>
        <v>0</v>
      </c>
      <c r="AF40" s="117"/>
      <c r="AG40" s="117"/>
      <c r="AH40" s="117"/>
      <c r="AI40" s="117"/>
      <c r="AJ40" s="126">
        <f t="shared" si="3"/>
        <v>0</v>
      </c>
      <c r="AK40" s="127" t="e">
        <f>ROUNDDOWN(#REF!/12,0)</f>
        <v>#REF!</v>
      </c>
      <c r="AL40" s="127" t="e">
        <f>#REF!-(AK40*12)</f>
        <v>#REF!</v>
      </c>
      <c r="AM40" s="127">
        <f t="shared" si="4"/>
        <v>0</v>
      </c>
      <c r="AN40" s="128">
        <f t="shared" si="5"/>
        <v>0</v>
      </c>
      <c r="AO40" s="128" t="e">
        <f>#REF!/30</f>
        <v>#REF!</v>
      </c>
      <c r="AP40" s="117"/>
    </row>
    <row r="41" spans="1:42" ht="24.95" customHeight="1">
      <c r="A41" s="3"/>
      <c r="B41" s="76" t="s">
        <v>112</v>
      </c>
      <c r="C41" s="146"/>
      <c r="D41" s="147"/>
      <c r="E41" s="24"/>
      <c r="F41" s="24"/>
      <c r="G41" s="25"/>
      <c r="H41" s="26" t="s">
        <v>7</v>
      </c>
      <c r="I41" s="81"/>
      <c r="J41" s="101">
        <f t="shared" si="6"/>
        <v>0</v>
      </c>
      <c r="K41" s="102">
        <f t="shared" si="7"/>
        <v>0</v>
      </c>
      <c r="U41" s="132"/>
      <c r="V41" s="129" t="e">
        <f>VLOOKUP(B41,#REF!,12,FALSE)</f>
        <v>#REF!</v>
      </c>
      <c r="W41" s="130">
        <f t="shared" si="0"/>
        <v>0</v>
      </c>
      <c r="X41" s="131">
        <f t="shared" si="1"/>
        <v>0</v>
      </c>
      <c r="Y41" s="133"/>
      <c r="Z41" s="133"/>
      <c r="AA41" s="115"/>
      <c r="AB41" s="134"/>
      <c r="AC41" s="115"/>
      <c r="AD41" s="117"/>
      <c r="AE41" s="144">
        <f t="shared" si="2"/>
        <v>0</v>
      </c>
      <c r="AF41" s="115"/>
      <c r="AG41" s="115"/>
      <c r="AH41" s="115"/>
      <c r="AI41" s="115"/>
      <c r="AJ41" s="126">
        <f t="shared" si="3"/>
        <v>0</v>
      </c>
      <c r="AK41" s="127" t="e">
        <f>ROUNDDOWN(#REF!/12,0)</f>
        <v>#REF!</v>
      </c>
      <c r="AL41" s="127" t="e">
        <f>#REF!-(AK41*12)</f>
        <v>#REF!</v>
      </c>
      <c r="AM41" s="127">
        <f t="shared" si="4"/>
        <v>0</v>
      </c>
      <c r="AN41" s="128">
        <f t="shared" si="5"/>
        <v>0</v>
      </c>
      <c r="AO41" s="128" t="e">
        <f>#REF!/30</f>
        <v>#REF!</v>
      </c>
      <c r="AP41" s="115"/>
    </row>
    <row r="42" spans="1:42" ht="24.95" customHeight="1">
      <c r="A42" s="3"/>
      <c r="B42" s="76" t="s">
        <v>113</v>
      </c>
      <c r="C42" s="146"/>
      <c r="D42" s="147"/>
      <c r="E42" s="24"/>
      <c r="F42" s="24"/>
      <c r="G42" s="25"/>
      <c r="H42" s="26" t="s">
        <v>7</v>
      </c>
      <c r="I42" s="81"/>
      <c r="J42" s="101">
        <f t="shared" si="6"/>
        <v>0</v>
      </c>
      <c r="K42" s="102">
        <f t="shared" si="7"/>
        <v>0</v>
      </c>
      <c r="U42" s="132"/>
      <c r="V42" s="129" t="e">
        <f>VLOOKUP(B42,#REF!,12,FALSE)</f>
        <v>#REF!</v>
      </c>
      <c r="W42" s="130">
        <f t="shared" si="0"/>
        <v>0</v>
      </c>
      <c r="X42" s="131">
        <f t="shared" si="1"/>
        <v>0</v>
      </c>
      <c r="Y42" s="133"/>
      <c r="Z42" s="133"/>
      <c r="AA42" s="115"/>
      <c r="AB42" s="134"/>
      <c r="AC42" s="115"/>
      <c r="AD42" s="117"/>
      <c r="AE42" s="144">
        <f t="shared" si="2"/>
        <v>0</v>
      </c>
      <c r="AF42" s="115"/>
      <c r="AG42" s="115"/>
      <c r="AH42" s="115"/>
      <c r="AI42" s="115"/>
      <c r="AJ42" s="126">
        <f t="shared" si="3"/>
        <v>0</v>
      </c>
      <c r="AK42" s="127" t="e">
        <f>ROUNDDOWN(#REF!/12,0)</f>
        <v>#REF!</v>
      </c>
      <c r="AL42" s="127" t="e">
        <f>#REF!-(AK42*12)</f>
        <v>#REF!</v>
      </c>
      <c r="AM42" s="127">
        <f t="shared" si="4"/>
        <v>0</v>
      </c>
      <c r="AN42" s="128">
        <f t="shared" si="5"/>
        <v>0</v>
      </c>
      <c r="AO42" s="128" t="e">
        <f>#REF!/30</f>
        <v>#REF!</v>
      </c>
      <c r="AP42" s="115"/>
    </row>
    <row r="43" spans="1:42" ht="24.95" customHeight="1">
      <c r="A43" s="3"/>
      <c r="B43" s="76" t="s">
        <v>114</v>
      </c>
      <c r="C43" s="146"/>
      <c r="D43" s="147"/>
      <c r="E43" s="24"/>
      <c r="F43" s="24"/>
      <c r="G43" s="25"/>
      <c r="H43" s="26" t="s">
        <v>7</v>
      </c>
      <c r="I43" s="81"/>
      <c r="J43" s="101">
        <f t="shared" si="6"/>
        <v>0</v>
      </c>
      <c r="K43" s="102">
        <f t="shared" si="7"/>
        <v>0</v>
      </c>
      <c r="U43" s="132"/>
      <c r="V43" s="129" t="e">
        <f>VLOOKUP(B43,#REF!,12,FALSE)</f>
        <v>#REF!</v>
      </c>
      <c r="W43" s="130">
        <f t="shared" si="0"/>
        <v>0</v>
      </c>
      <c r="X43" s="131">
        <f t="shared" si="1"/>
        <v>0</v>
      </c>
      <c r="Y43" s="133"/>
      <c r="Z43" s="133"/>
      <c r="AA43" s="115"/>
      <c r="AB43" s="134"/>
      <c r="AC43" s="115"/>
      <c r="AD43" s="117"/>
      <c r="AE43" s="144">
        <f t="shared" si="2"/>
        <v>0</v>
      </c>
      <c r="AF43" s="115"/>
      <c r="AG43" s="115"/>
      <c r="AH43" s="115"/>
      <c r="AI43" s="115"/>
      <c r="AJ43" s="126">
        <f t="shared" si="3"/>
        <v>0</v>
      </c>
      <c r="AK43" s="127" t="e">
        <f>ROUNDDOWN(#REF!/12,0)</f>
        <v>#REF!</v>
      </c>
      <c r="AL43" s="127" t="e">
        <f>#REF!-(AK43*12)</f>
        <v>#REF!</v>
      </c>
      <c r="AM43" s="127">
        <f t="shared" si="4"/>
        <v>0</v>
      </c>
      <c r="AN43" s="128">
        <f t="shared" si="5"/>
        <v>0</v>
      </c>
      <c r="AO43" s="128" t="e">
        <f>#REF!/30</f>
        <v>#REF!</v>
      </c>
      <c r="AP43" s="115"/>
    </row>
    <row r="44" spans="1:42" ht="24.95" customHeight="1">
      <c r="A44" s="3"/>
      <c r="B44" s="76" t="s">
        <v>115</v>
      </c>
      <c r="C44" s="146"/>
      <c r="D44" s="147"/>
      <c r="E44" s="24"/>
      <c r="F44" s="24"/>
      <c r="G44" s="25"/>
      <c r="H44" s="26" t="s">
        <v>7</v>
      </c>
      <c r="I44" s="81"/>
      <c r="J44" s="101">
        <f t="shared" si="6"/>
        <v>0</v>
      </c>
      <c r="K44" s="102">
        <f t="shared" si="7"/>
        <v>0</v>
      </c>
      <c r="U44" s="132"/>
      <c r="V44" s="129" t="e">
        <f>VLOOKUP(B44,#REF!,12,FALSE)</f>
        <v>#REF!</v>
      </c>
      <c r="W44" s="130">
        <f t="shared" si="0"/>
        <v>0</v>
      </c>
      <c r="X44" s="131">
        <f t="shared" si="1"/>
        <v>0</v>
      </c>
      <c r="Y44" s="133"/>
      <c r="Z44" s="133"/>
      <c r="AA44" s="115"/>
      <c r="AB44" s="134"/>
      <c r="AC44" s="115"/>
      <c r="AD44" s="117"/>
      <c r="AE44" s="144">
        <f t="shared" si="2"/>
        <v>0</v>
      </c>
      <c r="AF44" s="115"/>
      <c r="AG44" s="115"/>
      <c r="AH44" s="115"/>
      <c r="AI44" s="115"/>
      <c r="AJ44" s="126">
        <f t="shared" si="3"/>
        <v>0</v>
      </c>
      <c r="AK44" s="127" t="e">
        <f>ROUNDDOWN(#REF!/12,0)</f>
        <v>#REF!</v>
      </c>
      <c r="AL44" s="127" t="e">
        <f>#REF!-(AK44*12)</f>
        <v>#REF!</v>
      </c>
      <c r="AM44" s="127">
        <f t="shared" si="4"/>
        <v>0</v>
      </c>
      <c r="AN44" s="128">
        <f t="shared" si="5"/>
        <v>0</v>
      </c>
      <c r="AO44" s="128" t="e">
        <f>#REF!/30</f>
        <v>#REF!</v>
      </c>
      <c r="AP44" s="115"/>
    </row>
    <row r="45" spans="1:42" ht="24.95" customHeight="1">
      <c r="A45" s="3"/>
      <c r="B45" s="76" t="s">
        <v>116</v>
      </c>
      <c r="C45" s="146"/>
      <c r="D45" s="147"/>
      <c r="E45" s="24"/>
      <c r="F45" s="24"/>
      <c r="G45" s="25"/>
      <c r="H45" s="26" t="s">
        <v>7</v>
      </c>
      <c r="I45" s="81"/>
      <c r="J45" s="101">
        <f t="shared" si="6"/>
        <v>0</v>
      </c>
      <c r="K45" s="102">
        <f t="shared" si="7"/>
        <v>0</v>
      </c>
      <c r="U45" s="132"/>
      <c r="V45" s="129" t="e">
        <f>VLOOKUP(B45,#REF!,12,FALSE)</f>
        <v>#REF!</v>
      </c>
      <c r="W45" s="130">
        <f t="shared" si="0"/>
        <v>0</v>
      </c>
      <c r="X45" s="131">
        <f t="shared" si="1"/>
        <v>0</v>
      </c>
      <c r="Y45" s="133"/>
      <c r="Z45" s="133"/>
      <c r="AA45" s="115"/>
      <c r="AB45" s="134"/>
      <c r="AC45" s="115"/>
      <c r="AD45" s="117"/>
      <c r="AE45" s="144">
        <f t="shared" si="2"/>
        <v>0</v>
      </c>
      <c r="AF45" s="115"/>
      <c r="AG45" s="115"/>
      <c r="AH45" s="115"/>
      <c r="AI45" s="115"/>
      <c r="AJ45" s="126">
        <f t="shared" si="3"/>
        <v>0</v>
      </c>
      <c r="AK45" s="127" t="e">
        <f>ROUNDDOWN(#REF!/12,0)</f>
        <v>#REF!</v>
      </c>
      <c r="AL45" s="127" t="e">
        <f>#REF!-(AK45*12)</f>
        <v>#REF!</v>
      </c>
      <c r="AM45" s="127">
        <f t="shared" si="4"/>
        <v>0</v>
      </c>
      <c r="AN45" s="128">
        <f t="shared" si="5"/>
        <v>0</v>
      </c>
      <c r="AO45" s="128" t="e">
        <f>#REF!/30</f>
        <v>#REF!</v>
      </c>
      <c r="AP45" s="115"/>
    </row>
    <row r="46" spans="1:42" s="3" customFormat="1" ht="24.95" customHeight="1">
      <c r="B46" s="76" t="s">
        <v>122</v>
      </c>
      <c r="C46" s="146"/>
      <c r="D46" s="147"/>
      <c r="E46" s="24"/>
      <c r="F46" s="24"/>
      <c r="G46" s="25"/>
      <c r="H46" s="26" t="s">
        <v>40</v>
      </c>
      <c r="I46" s="81"/>
      <c r="J46" s="101">
        <f t="shared" ref="J46:J54" si="8">DATEDIF(G46,I46,"M")</f>
        <v>0</v>
      </c>
      <c r="K46" s="102">
        <f t="shared" ref="K46:K54" si="9">IF(G46="",0,I46-AE46+1)</f>
        <v>0</v>
      </c>
      <c r="U46" s="116"/>
      <c r="V46" s="129" t="e">
        <f>VLOOKUP(B46,#REF!,12,FALSE)</f>
        <v>#REF!</v>
      </c>
      <c r="W46" s="130">
        <f t="shared" ref="W46:W54" si="10">IF(G46="",0,IF(V46="3년",36,IF(V46="2년",24,J46*V46)))</f>
        <v>0</v>
      </c>
      <c r="X46" s="131">
        <f t="shared" ref="X46:X54" si="11">IF(G46="",0,IF(OR(V46="3년",V46="2년"),0,K46*V46))</f>
        <v>0</v>
      </c>
      <c r="Y46" s="116"/>
      <c r="Z46" s="116"/>
      <c r="AA46" s="117"/>
      <c r="AB46" s="117"/>
      <c r="AC46" s="117"/>
      <c r="AD46" s="125"/>
      <c r="AE46" s="144">
        <f t="shared" ref="AE46:AE54" si="12">IF((DAY(G46)-DAY(I46)-1)=0,I46+1,IF(DAY(G46)&gt;DAY(I46),DATE(YEAR(I46),MONTH(I46)-MONTH(1),DAY(G46)),DATE(YEAR(I46),MONTH(I46),DAY(G46))))</f>
        <v>0</v>
      </c>
      <c r="AF46" s="117"/>
      <c r="AG46" s="117"/>
      <c r="AH46" s="117"/>
      <c r="AI46" s="117"/>
      <c r="AJ46" s="126">
        <f t="shared" ref="AJ46:AJ54" si="13">IF((DAY(G46)-DAY(I46)-1)=0,I46+1,IF(DAY(G46)&gt;DAY(I46),DATE(YEAR(I46),MONTH(I46)-MONTH(1),DAY(G46)),DATE(YEAR(I46),MONTH(I46),DAY(G46))))</f>
        <v>0</v>
      </c>
      <c r="AK46" s="127" t="e">
        <f>ROUNDDOWN(#REF!/12,0)</f>
        <v>#REF!</v>
      </c>
      <c r="AL46" s="127" t="e">
        <f>#REF!-(AK46*12)</f>
        <v>#REF!</v>
      </c>
      <c r="AM46" s="127">
        <f t="shared" ref="AM46:AM54" si="14">X46</f>
        <v>0</v>
      </c>
      <c r="AN46" s="128">
        <f t="shared" ref="AN46:AN54" si="15">X46/30</f>
        <v>0</v>
      </c>
      <c r="AO46" s="128" t="e">
        <f>#REF!/30</f>
        <v>#REF!</v>
      </c>
      <c r="AP46" s="117"/>
    </row>
    <row r="47" spans="1:42" s="3" customFormat="1" ht="24.95" customHeight="1">
      <c r="B47" s="76" t="s">
        <v>123</v>
      </c>
      <c r="C47" s="146"/>
      <c r="D47" s="147"/>
      <c r="E47" s="24"/>
      <c r="F47" s="24"/>
      <c r="G47" s="25"/>
      <c r="H47" s="26" t="s">
        <v>40</v>
      </c>
      <c r="I47" s="81"/>
      <c r="J47" s="101">
        <f t="shared" si="8"/>
        <v>0</v>
      </c>
      <c r="K47" s="102">
        <f t="shared" si="9"/>
        <v>0</v>
      </c>
      <c r="U47" s="116"/>
      <c r="V47" s="129" t="e">
        <f>VLOOKUP(B47,#REF!,12,FALSE)</f>
        <v>#REF!</v>
      </c>
      <c r="W47" s="130">
        <f t="shared" si="10"/>
        <v>0</v>
      </c>
      <c r="X47" s="131">
        <f t="shared" si="11"/>
        <v>0</v>
      </c>
      <c r="Y47" s="116"/>
      <c r="Z47" s="116"/>
      <c r="AA47" s="117"/>
      <c r="AB47" s="117"/>
      <c r="AC47" s="117"/>
      <c r="AD47" s="125"/>
      <c r="AE47" s="144">
        <f t="shared" si="12"/>
        <v>0</v>
      </c>
      <c r="AF47" s="117"/>
      <c r="AG47" s="117"/>
      <c r="AH47" s="117"/>
      <c r="AI47" s="117"/>
      <c r="AJ47" s="126">
        <f t="shared" si="13"/>
        <v>0</v>
      </c>
      <c r="AK47" s="127" t="e">
        <f>ROUNDDOWN(#REF!/12,0)</f>
        <v>#REF!</v>
      </c>
      <c r="AL47" s="127" t="e">
        <f>#REF!-(AK47*12)</f>
        <v>#REF!</v>
      </c>
      <c r="AM47" s="127">
        <f t="shared" si="14"/>
        <v>0</v>
      </c>
      <c r="AN47" s="128">
        <f t="shared" si="15"/>
        <v>0</v>
      </c>
      <c r="AO47" s="128" t="e">
        <f>#REF!/30</f>
        <v>#REF!</v>
      </c>
      <c r="AP47" s="117"/>
    </row>
    <row r="48" spans="1:42" s="3" customFormat="1" ht="24.95" customHeight="1">
      <c r="B48" s="76" t="s">
        <v>124</v>
      </c>
      <c r="C48" s="146"/>
      <c r="D48" s="147"/>
      <c r="E48" s="24"/>
      <c r="F48" s="24"/>
      <c r="G48" s="25"/>
      <c r="H48" s="26" t="s">
        <v>40</v>
      </c>
      <c r="I48" s="81"/>
      <c r="J48" s="101">
        <f t="shared" si="8"/>
        <v>0</v>
      </c>
      <c r="K48" s="102">
        <f t="shared" si="9"/>
        <v>0</v>
      </c>
      <c r="U48" s="116"/>
      <c r="V48" s="129" t="e">
        <f>VLOOKUP(B48,#REF!,12,FALSE)</f>
        <v>#REF!</v>
      </c>
      <c r="W48" s="130">
        <f t="shared" si="10"/>
        <v>0</v>
      </c>
      <c r="X48" s="131">
        <f t="shared" si="11"/>
        <v>0</v>
      </c>
      <c r="Y48" s="116"/>
      <c r="Z48" s="116"/>
      <c r="AA48" s="117"/>
      <c r="AB48" s="117"/>
      <c r="AC48" s="117"/>
      <c r="AD48" s="125"/>
      <c r="AE48" s="144">
        <f t="shared" si="12"/>
        <v>0</v>
      </c>
      <c r="AF48" s="117"/>
      <c r="AG48" s="117"/>
      <c r="AH48" s="117"/>
      <c r="AI48" s="117"/>
      <c r="AJ48" s="126">
        <f t="shared" si="13"/>
        <v>0</v>
      </c>
      <c r="AK48" s="127" t="e">
        <f>ROUNDDOWN(#REF!/12,0)</f>
        <v>#REF!</v>
      </c>
      <c r="AL48" s="127" t="e">
        <f>#REF!-(AK48*12)</f>
        <v>#REF!</v>
      </c>
      <c r="AM48" s="127">
        <f t="shared" si="14"/>
        <v>0</v>
      </c>
      <c r="AN48" s="128">
        <f t="shared" si="15"/>
        <v>0</v>
      </c>
      <c r="AO48" s="128" t="e">
        <f>#REF!/30</f>
        <v>#REF!</v>
      </c>
      <c r="AP48" s="117"/>
    </row>
    <row r="49" spans="1:42" s="3" customFormat="1" ht="24.95" customHeight="1">
      <c r="B49" s="76" t="s">
        <v>125</v>
      </c>
      <c r="C49" s="146"/>
      <c r="D49" s="147"/>
      <c r="E49" s="24"/>
      <c r="F49" s="24"/>
      <c r="G49" s="25"/>
      <c r="H49" s="26" t="s">
        <v>40</v>
      </c>
      <c r="I49" s="81"/>
      <c r="J49" s="101">
        <f t="shared" si="8"/>
        <v>0</v>
      </c>
      <c r="K49" s="102">
        <f t="shared" si="9"/>
        <v>0</v>
      </c>
      <c r="U49" s="116"/>
      <c r="V49" s="129" t="e">
        <f>VLOOKUP(B49,#REF!,12,FALSE)</f>
        <v>#REF!</v>
      </c>
      <c r="W49" s="130">
        <f t="shared" si="10"/>
        <v>0</v>
      </c>
      <c r="X49" s="131">
        <f t="shared" si="11"/>
        <v>0</v>
      </c>
      <c r="Y49" s="116"/>
      <c r="Z49" s="116"/>
      <c r="AA49" s="117"/>
      <c r="AB49" s="117"/>
      <c r="AC49" s="117"/>
      <c r="AD49" s="125"/>
      <c r="AE49" s="144">
        <f t="shared" si="12"/>
        <v>0</v>
      </c>
      <c r="AF49" s="117"/>
      <c r="AG49" s="117"/>
      <c r="AH49" s="117"/>
      <c r="AI49" s="117"/>
      <c r="AJ49" s="126">
        <f t="shared" si="13"/>
        <v>0</v>
      </c>
      <c r="AK49" s="127" t="e">
        <f>ROUNDDOWN(#REF!/12,0)</f>
        <v>#REF!</v>
      </c>
      <c r="AL49" s="127" t="e">
        <f>#REF!-(AK49*12)</f>
        <v>#REF!</v>
      </c>
      <c r="AM49" s="127">
        <f t="shared" si="14"/>
        <v>0</v>
      </c>
      <c r="AN49" s="128">
        <f t="shared" si="15"/>
        <v>0</v>
      </c>
      <c r="AO49" s="128" t="e">
        <f>#REF!/30</f>
        <v>#REF!</v>
      </c>
      <c r="AP49" s="117"/>
    </row>
    <row r="50" spans="1:42" ht="24.95" customHeight="1">
      <c r="A50" s="3"/>
      <c r="B50" s="76" t="s">
        <v>126</v>
      </c>
      <c r="C50" s="146"/>
      <c r="D50" s="147"/>
      <c r="E50" s="24"/>
      <c r="F50" s="24"/>
      <c r="G50" s="25"/>
      <c r="H50" s="26" t="s">
        <v>7</v>
      </c>
      <c r="I50" s="81"/>
      <c r="J50" s="101">
        <f t="shared" si="8"/>
        <v>0</v>
      </c>
      <c r="K50" s="102">
        <f t="shared" si="9"/>
        <v>0</v>
      </c>
      <c r="U50" s="132"/>
      <c r="V50" s="129" t="e">
        <f>VLOOKUP(B50,#REF!,12,FALSE)</f>
        <v>#REF!</v>
      </c>
      <c r="W50" s="130">
        <f t="shared" si="10"/>
        <v>0</v>
      </c>
      <c r="X50" s="131">
        <f t="shared" si="11"/>
        <v>0</v>
      </c>
      <c r="Y50" s="133"/>
      <c r="Z50" s="133"/>
      <c r="AA50" s="115"/>
      <c r="AB50" s="134"/>
      <c r="AC50" s="115"/>
      <c r="AD50" s="117"/>
      <c r="AE50" s="144">
        <f t="shared" si="12"/>
        <v>0</v>
      </c>
      <c r="AF50" s="115"/>
      <c r="AG50" s="115"/>
      <c r="AH50" s="115"/>
      <c r="AI50" s="115"/>
      <c r="AJ50" s="126">
        <f t="shared" si="13"/>
        <v>0</v>
      </c>
      <c r="AK50" s="127" t="e">
        <f>ROUNDDOWN(#REF!/12,0)</f>
        <v>#REF!</v>
      </c>
      <c r="AL50" s="127" t="e">
        <f>#REF!-(AK50*12)</f>
        <v>#REF!</v>
      </c>
      <c r="AM50" s="127">
        <f t="shared" si="14"/>
        <v>0</v>
      </c>
      <c r="AN50" s="128">
        <f t="shared" si="15"/>
        <v>0</v>
      </c>
      <c r="AO50" s="128" t="e">
        <f>#REF!/30</f>
        <v>#REF!</v>
      </c>
      <c r="AP50" s="115"/>
    </row>
    <row r="51" spans="1:42" ht="24.95" customHeight="1">
      <c r="A51" s="3"/>
      <c r="B51" s="76" t="s">
        <v>127</v>
      </c>
      <c r="C51" s="146"/>
      <c r="D51" s="147"/>
      <c r="E51" s="24"/>
      <c r="F51" s="24"/>
      <c r="G51" s="25"/>
      <c r="H51" s="26" t="s">
        <v>7</v>
      </c>
      <c r="I51" s="81"/>
      <c r="J51" s="101">
        <f t="shared" si="8"/>
        <v>0</v>
      </c>
      <c r="K51" s="102">
        <f t="shared" si="9"/>
        <v>0</v>
      </c>
      <c r="U51" s="132"/>
      <c r="V51" s="129" t="e">
        <f>VLOOKUP(B51,#REF!,12,FALSE)</f>
        <v>#REF!</v>
      </c>
      <c r="W51" s="130">
        <f t="shared" si="10"/>
        <v>0</v>
      </c>
      <c r="X51" s="131">
        <f t="shared" si="11"/>
        <v>0</v>
      </c>
      <c r="Y51" s="133"/>
      <c r="Z51" s="133"/>
      <c r="AA51" s="115"/>
      <c r="AB51" s="134"/>
      <c r="AC51" s="115"/>
      <c r="AD51" s="117"/>
      <c r="AE51" s="144">
        <f t="shared" si="12"/>
        <v>0</v>
      </c>
      <c r="AF51" s="115"/>
      <c r="AG51" s="115"/>
      <c r="AH51" s="115"/>
      <c r="AI51" s="115"/>
      <c r="AJ51" s="126">
        <f t="shared" si="13"/>
        <v>0</v>
      </c>
      <c r="AK51" s="127" t="e">
        <f>ROUNDDOWN(#REF!/12,0)</f>
        <v>#REF!</v>
      </c>
      <c r="AL51" s="127" t="e">
        <f>#REF!-(AK51*12)</f>
        <v>#REF!</v>
      </c>
      <c r="AM51" s="127">
        <f t="shared" si="14"/>
        <v>0</v>
      </c>
      <c r="AN51" s="128">
        <f t="shared" si="15"/>
        <v>0</v>
      </c>
      <c r="AO51" s="128" t="e">
        <f>#REF!/30</f>
        <v>#REF!</v>
      </c>
      <c r="AP51" s="115"/>
    </row>
    <row r="52" spans="1:42" ht="24.95" customHeight="1">
      <c r="A52" s="3"/>
      <c r="B52" s="76" t="s">
        <v>128</v>
      </c>
      <c r="C52" s="146"/>
      <c r="D52" s="147"/>
      <c r="E52" s="24"/>
      <c r="F52" s="24"/>
      <c r="G52" s="25"/>
      <c r="H52" s="26" t="s">
        <v>7</v>
      </c>
      <c r="I52" s="81"/>
      <c r="J52" s="101">
        <f t="shared" si="8"/>
        <v>0</v>
      </c>
      <c r="K52" s="102">
        <f t="shared" si="9"/>
        <v>0</v>
      </c>
      <c r="U52" s="132"/>
      <c r="V52" s="129" t="e">
        <f>VLOOKUP(B52,#REF!,12,FALSE)</f>
        <v>#REF!</v>
      </c>
      <c r="W52" s="130">
        <f t="shared" si="10"/>
        <v>0</v>
      </c>
      <c r="X52" s="131">
        <f t="shared" si="11"/>
        <v>0</v>
      </c>
      <c r="Y52" s="133"/>
      <c r="Z52" s="133"/>
      <c r="AA52" s="115"/>
      <c r="AB52" s="134"/>
      <c r="AC52" s="115"/>
      <c r="AD52" s="117"/>
      <c r="AE52" s="144">
        <f t="shared" si="12"/>
        <v>0</v>
      </c>
      <c r="AF52" s="115"/>
      <c r="AG52" s="115"/>
      <c r="AH52" s="115"/>
      <c r="AI52" s="115"/>
      <c r="AJ52" s="126">
        <f t="shared" si="13"/>
        <v>0</v>
      </c>
      <c r="AK52" s="127" t="e">
        <f>ROUNDDOWN(#REF!/12,0)</f>
        <v>#REF!</v>
      </c>
      <c r="AL52" s="127" t="e">
        <f>#REF!-(AK52*12)</f>
        <v>#REF!</v>
      </c>
      <c r="AM52" s="127">
        <f t="shared" si="14"/>
        <v>0</v>
      </c>
      <c r="AN52" s="128">
        <f t="shared" si="15"/>
        <v>0</v>
      </c>
      <c r="AO52" s="128" t="e">
        <f>#REF!/30</f>
        <v>#REF!</v>
      </c>
      <c r="AP52" s="115"/>
    </row>
    <row r="53" spans="1:42" ht="24.95" customHeight="1">
      <c r="A53" s="3"/>
      <c r="B53" s="76" t="s">
        <v>129</v>
      </c>
      <c r="C53" s="146"/>
      <c r="D53" s="147"/>
      <c r="E53" s="24"/>
      <c r="F53" s="24"/>
      <c r="G53" s="25"/>
      <c r="H53" s="26" t="s">
        <v>7</v>
      </c>
      <c r="I53" s="81"/>
      <c r="J53" s="101">
        <f t="shared" si="8"/>
        <v>0</v>
      </c>
      <c r="K53" s="102">
        <f t="shared" si="9"/>
        <v>0</v>
      </c>
      <c r="U53" s="132"/>
      <c r="V53" s="129" t="e">
        <f>VLOOKUP(B53,#REF!,12,FALSE)</f>
        <v>#REF!</v>
      </c>
      <c r="W53" s="130">
        <f t="shared" si="10"/>
        <v>0</v>
      </c>
      <c r="X53" s="131">
        <f t="shared" si="11"/>
        <v>0</v>
      </c>
      <c r="Y53" s="133"/>
      <c r="Z53" s="133"/>
      <c r="AA53" s="115"/>
      <c r="AB53" s="134"/>
      <c r="AC53" s="115"/>
      <c r="AD53" s="117"/>
      <c r="AE53" s="144">
        <f t="shared" si="12"/>
        <v>0</v>
      </c>
      <c r="AF53" s="115"/>
      <c r="AG53" s="115"/>
      <c r="AH53" s="115"/>
      <c r="AI53" s="115"/>
      <c r="AJ53" s="126">
        <f t="shared" si="13"/>
        <v>0</v>
      </c>
      <c r="AK53" s="127" t="e">
        <f>ROUNDDOWN(#REF!/12,0)</f>
        <v>#REF!</v>
      </c>
      <c r="AL53" s="127" t="e">
        <f>#REF!-(AK53*12)</f>
        <v>#REF!</v>
      </c>
      <c r="AM53" s="127">
        <f t="shared" si="14"/>
        <v>0</v>
      </c>
      <c r="AN53" s="128">
        <f t="shared" si="15"/>
        <v>0</v>
      </c>
      <c r="AO53" s="128" t="e">
        <f>#REF!/30</f>
        <v>#REF!</v>
      </c>
      <c r="AP53" s="115"/>
    </row>
    <row r="54" spans="1:42" ht="24.95" customHeight="1">
      <c r="A54" s="3"/>
      <c r="B54" s="76" t="s">
        <v>130</v>
      </c>
      <c r="C54" s="146"/>
      <c r="D54" s="147"/>
      <c r="E54" s="24"/>
      <c r="F54" s="24"/>
      <c r="G54" s="25"/>
      <c r="H54" s="26" t="s">
        <v>7</v>
      </c>
      <c r="I54" s="81"/>
      <c r="J54" s="101">
        <f t="shared" si="8"/>
        <v>0</v>
      </c>
      <c r="K54" s="102">
        <f t="shared" si="9"/>
        <v>0</v>
      </c>
      <c r="U54" s="132"/>
      <c r="V54" s="129" t="e">
        <f>VLOOKUP(B54,#REF!,12,FALSE)</f>
        <v>#REF!</v>
      </c>
      <c r="W54" s="130">
        <f t="shared" si="10"/>
        <v>0</v>
      </c>
      <c r="X54" s="131">
        <f t="shared" si="11"/>
        <v>0</v>
      </c>
      <c r="Y54" s="133"/>
      <c r="Z54" s="133"/>
      <c r="AA54" s="115"/>
      <c r="AB54" s="134"/>
      <c r="AC54" s="115"/>
      <c r="AD54" s="117"/>
      <c r="AE54" s="144">
        <f t="shared" si="12"/>
        <v>0</v>
      </c>
      <c r="AF54" s="115"/>
      <c r="AG54" s="115"/>
      <c r="AH54" s="115"/>
      <c r="AI54" s="115"/>
      <c r="AJ54" s="126">
        <f t="shared" si="13"/>
        <v>0</v>
      </c>
      <c r="AK54" s="127" t="e">
        <f>ROUNDDOWN(#REF!/12,0)</f>
        <v>#REF!</v>
      </c>
      <c r="AL54" s="127" t="e">
        <f>#REF!-(AK54*12)</f>
        <v>#REF!</v>
      </c>
      <c r="AM54" s="127">
        <f t="shared" si="14"/>
        <v>0</v>
      </c>
      <c r="AN54" s="128">
        <f t="shared" si="15"/>
        <v>0</v>
      </c>
      <c r="AO54" s="128" t="e">
        <f>#REF!/30</f>
        <v>#REF!</v>
      </c>
      <c r="AP54" s="115"/>
    </row>
    <row r="55" spans="1:42" ht="24.95" customHeight="1">
      <c r="A55" s="3"/>
      <c r="B55" s="76" t="s">
        <v>131</v>
      </c>
      <c r="C55" s="146"/>
      <c r="D55" s="147"/>
      <c r="E55" s="24"/>
      <c r="F55" s="24"/>
      <c r="G55" s="25"/>
      <c r="H55" s="26" t="s">
        <v>7</v>
      </c>
      <c r="I55" s="81"/>
      <c r="J55" s="101">
        <f t="shared" ref="J55" si="16">DATEDIF(G55,I55,"M")</f>
        <v>0</v>
      </c>
      <c r="K55" s="102">
        <f t="shared" ref="K55" si="17">IF(G55="",0,I55-AE55+1)</f>
        <v>0</v>
      </c>
      <c r="U55" s="132"/>
      <c r="V55" s="129" t="e">
        <f>VLOOKUP(B55,#REF!,12,FALSE)</f>
        <v>#REF!</v>
      </c>
      <c r="W55" s="130">
        <f t="shared" ref="W55" si="18">IF(G55="",0,IF(V55="3년",36,IF(V55="2년",24,J55*V55)))</f>
        <v>0</v>
      </c>
      <c r="X55" s="131">
        <f t="shared" ref="X55" si="19">IF(G55="",0,IF(OR(V55="3년",V55="2년"),0,K55*V55))</f>
        <v>0</v>
      </c>
      <c r="Y55" s="133"/>
      <c r="Z55" s="133"/>
      <c r="AA55" s="115"/>
      <c r="AB55" s="134"/>
      <c r="AC55" s="115"/>
      <c r="AD55" s="117"/>
      <c r="AE55" s="144">
        <f t="shared" ref="AE55" si="20">IF((DAY(G55)-DAY(I55)-1)=0,I55+1,IF(DAY(G55)&gt;DAY(I55),DATE(YEAR(I55),MONTH(I55)-MONTH(1),DAY(G55)),DATE(YEAR(I55),MONTH(I55),DAY(G55))))</f>
        <v>0</v>
      </c>
      <c r="AF55" s="115"/>
      <c r="AG55" s="115"/>
      <c r="AH55" s="115"/>
      <c r="AI55" s="115"/>
      <c r="AJ55" s="126">
        <f t="shared" ref="AJ55" si="21">IF((DAY(G55)-DAY(I55)-1)=0,I55+1,IF(DAY(G55)&gt;DAY(I55),DATE(YEAR(I55),MONTH(I55)-MONTH(1),DAY(G55)),DATE(YEAR(I55),MONTH(I55),DAY(G55))))</f>
        <v>0</v>
      </c>
      <c r="AK55" s="127" t="e">
        <f>ROUNDDOWN(#REF!/12,0)</f>
        <v>#REF!</v>
      </c>
      <c r="AL55" s="127" t="e">
        <f>#REF!-(AK55*12)</f>
        <v>#REF!</v>
      </c>
      <c r="AM55" s="127">
        <f t="shared" ref="AM55" si="22">X55</f>
        <v>0</v>
      </c>
      <c r="AN55" s="128">
        <f t="shared" ref="AN55" si="23">X55/30</f>
        <v>0</v>
      </c>
      <c r="AO55" s="128" t="e">
        <f>#REF!/30</f>
        <v>#REF!</v>
      </c>
      <c r="AP55" s="115"/>
    </row>
    <row r="56" spans="1:42" ht="24.95" customHeight="1" thickBot="1">
      <c r="A56" s="3"/>
      <c r="B56" s="77" t="s">
        <v>132</v>
      </c>
      <c r="C56" s="231"/>
      <c r="D56" s="232"/>
      <c r="E56" s="78"/>
      <c r="F56" s="78"/>
      <c r="G56" s="79"/>
      <c r="H56" s="80" t="s">
        <v>7</v>
      </c>
      <c r="I56" s="82"/>
      <c r="J56" s="103">
        <f t="shared" si="6"/>
        <v>0</v>
      </c>
      <c r="K56" s="104">
        <f t="shared" si="7"/>
        <v>0</v>
      </c>
      <c r="U56" s="132"/>
      <c r="V56" s="129" t="e">
        <f>VLOOKUP(B56,#REF!,12,FALSE)</f>
        <v>#REF!</v>
      </c>
      <c r="W56" s="130">
        <f t="shared" si="0"/>
        <v>0</v>
      </c>
      <c r="X56" s="131">
        <f t="shared" si="1"/>
        <v>0</v>
      </c>
      <c r="Y56" s="133"/>
      <c r="Z56" s="133"/>
      <c r="AA56" s="115"/>
      <c r="AB56" s="134"/>
      <c r="AC56" s="115"/>
      <c r="AD56" s="117"/>
      <c r="AE56" s="144">
        <f t="shared" si="2"/>
        <v>0</v>
      </c>
      <c r="AF56" s="115"/>
      <c r="AG56" s="115"/>
      <c r="AH56" s="115"/>
      <c r="AI56" s="115"/>
      <c r="AJ56" s="126">
        <f t="shared" si="3"/>
        <v>0</v>
      </c>
      <c r="AK56" s="127" t="e">
        <f>ROUNDDOWN(#REF!/12,0)</f>
        <v>#REF!</v>
      </c>
      <c r="AL56" s="127" t="e">
        <f>#REF!-(AK56*12)</f>
        <v>#REF!</v>
      </c>
      <c r="AM56" s="127">
        <f t="shared" si="4"/>
        <v>0</v>
      </c>
      <c r="AN56" s="128">
        <f t="shared" si="5"/>
        <v>0</v>
      </c>
      <c r="AO56" s="128" t="e">
        <f>#REF!/30</f>
        <v>#REF!</v>
      </c>
      <c r="AP56" s="115"/>
    </row>
    <row r="57" spans="1:42" ht="28.5" hidden="1" customHeight="1" thickTop="1" thickBot="1">
      <c r="B57" s="3"/>
      <c r="C57" s="4"/>
      <c r="D57" s="4"/>
      <c r="E57" s="4"/>
      <c r="F57" s="4"/>
      <c r="G57" s="4"/>
      <c r="H57" s="3"/>
      <c r="I57" s="3"/>
      <c r="J57" s="105" t="s">
        <v>52</v>
      </c>
      <c r="K57" s="106" t="s">
        <v>48</v>
      </c>
      <c r="U57" s="132"/>
      <c r="V57" s="129" t="e">
        <f>VLOOKUP(B57,#REF!,7,FALSE)</f>
        <v>#REF!</v>
      </c>
      <c r="W57" s="135" t="s">
        <v>51</v>
      </c>
      <c r="X57" s="136" t="s">
        <v>50</v>
      </c>
      <c r="Y57" s="133"/>
      <c r="Z57" s="133"/>
      <c r="AA57" s="115"/>
      <c r="AB57" s="134"/>
      <c r="AC57" s="115"/>
      <c r="AD57" s="117"/>
      <c r="AE57" s="145"/>
      <c r="AF57" s="115"/>
      <c r="AG57" s="115"/>
      <c r="AH57" s="115"/>
      <c r="AI57" s="115"/>
      <c r="AJ57" s="126">
        <f t="shared" si="3"/>
        <v>0</v>
      </c>
      <c r="AK57" s="127" t="e">
        <f>ROUNDDOWN(J57/12,0)</f>
        <v>#VALUE!</v>
      </c>
      <c r="AL57" s="127" t="e">
        <f>J57-(AK57*12)</f>
        <v>#VALUE!</v>
      </c>
      <c r="AM57" s="127" t="str">
        <f t="shared" si="4"/>
        <v>총 환산잔여일수</v>
      </c>
      <c r="AN57" s="128" t="e">
        <f t="shared" si="5"/>
        <v>#VALUE!</v>
      </c>
      <c r="AO57" s="128" t="e">
        <f>K57/30</f>
        <v>#VALUE!</v>
      </c>
      <c r="AP57" s="115"/>
    </row>
    <row r="58" spans="1:42" ht="28.5" hidden="1" customHeight="1">
      <c r="C58" s="1"/>
      <c r="D58" s="1"/>
      <c r="E58" s="1"/>
      <c r="F58" s="1"/>
      <c r="G58" s="1"/>
      <c r="I58" s="83"/>
      <c r="J58" s="107">
        <f>SUM(J37:J56)</f>
        <v>0</v>
      </c>
      <c r="K58" s="108">
        <f>SUM(K37:K56)</f>
        <v>0</v>
      </c>
      <c r="U58" s="132"/>
      <c r="V58" s="120"/>
      <c r="W58" s="138">
        <f>SUM(W37:W56)</f>
        <v>0</v>
      </c>
      <c r="X58" s="138">
        <f>SUM(X37:X56)</f>
        <v>0</v>
      </c>
      <c r="Y58" s="133"/>
      <c r="Z58" s="133"/>
      <c r="AA58" s="115"/>
      <c r="AB58" s="134"/>
      <c r="AC58" s="115"/>
      <c r="AD58" s="139"/>
      <c r="AE58" s="137"/>
      <c r="AF58" s="115"/>
      <c r="AG58" s="115"/>
      <c r="AH58" s="115"/>
      <c r="AI58" s="115"/>
      <c r="AJ58" s="122"/>
      <c r="AK58" s="127" t="s">
        <v>45</v>
      </c>
      <c r="AL58" s="127" t="s">
        <v>43</v>
      </c>
      <c r="AM58" s="127" t="s">
        <v>46</v>
      </c>
      <c r="AN58" s="127" t="s">
        <v>47</v>
      </c>
      <c r="AO58" s="127" t="s">
        <v>44</v>
      </c>
      <c r="AP58" s="115"/>
    </row>
    <row r="59" spans="1:42" ht="28.5" hidden="1" customHeight="1" thickBot="1">
      <c r="C59" s="1"/>
      <c r="D59" s="1"/>
      <c r="E59" s="1"/>
      <c r="F59" s="1"/>
      <c r="G59" s="1"/>
      <c r="J59" s="109">
        <f>J58+(K58/30)</f>
        <v>0</v>
      </c>
      <c r="K59" s="110"/>
      <c r="U59" s="132"/>
      <c r="V59" s="131"/>
      <c r="W59" s="140">
        <f>W58+(X58/30)</f>
        <v>0</v>
      </c>
      <c r="X59" s="138"/>
      <c r="Y59" s="133"/>
      <c r="Z59" s="133"/>
      <c r="AA59" s="115"/>
      <c r="AB59" s="134"/>
      <c r="AC59" s="115"/>
      <c r="AD59" s="139"/>
      <c r="AE59" s="137"/>
      <c r="AF59" s="115"/>
      <c r="AG59" s="115"/>
      <c r="AH59" s="115"/>
      <c r="AI59" s="115"/>
      <c r="AJ59" s="122"/>
      <c r="AK59" s="127"/>
      <c r="AL59" s="127"/>
      <c r="AM59" s="127"/>
      <c r="AN59" s="127"/>
      <c r="AO59" s="127"/>
      <c r="AP59" s="115"/>
    </row>
    <row r="60" spans="1:42" ht="28.5" customHeight="1" thickTop="1" thickBot="1">
      <c r="C60" s="1"/>
      <c r="D60" s="1"/>
      <c r="E60" s="1"/>
      <c r="F60" s="1"/>
      <c r="G60" s="1"/>
      <c r="U60" s="132"/>
      <c r="V60" s="141"/>
      <c r="W60" s="141"/>
      <c r="X60" s="142"/>
      <c r="Y60" s="113"/>
      <c r="Z60" s="113"/>
      <c r="AA60" s="127"/>
      <c r="AB60" s="127"/>
      <c r="AC60" s="143"/>
      <c r="AD60" s="115"/>
      <c r="AE60" s="115"/>
      <c r="AF60" s="115"/>
      <c r="AG60" s="115"/>
      <c r="AH60" s="115"/>
      <c r="AI60" s="115"/>
      <c r="AJ60" s="122"/>
      <c r="AK60" s="127"/>
      <c r="AL60" s="127"/>
      <c r="AM60" s="127"/>
      <c r="AN60" s="127"/>
      <c r="AO60" s="127"/>
      <c r="AP60" s="115"/>
    </row>
    <row r="61" spans="1:42" ht="39" thickTop="1">
      <c r="B61" s="220" t="s">
        <v>104</v>
      </c>
      <c r="C61" s="221"/>
      <c r="D61" s="221"/>
      <c r="E61" s="221"/>
      <c r="F61" s="221"/>
      <c r="G61" s="221"/>
      <c r="H61" s="222"/>
      <c r="R61" s="1"/>
      <c r="U61" s="87"/>
      <c r="V61" s="87"/>
      <c r="W61" s="87"/>
      <c r="X61" s="85"/>
      <c r="Y61" s="85"/>
      <c r="Z61" s="85"/>
    </row>
    <row r="62" spans="1:42" ht="39" thickBot="1">
      <c r="B62" s="217" t="str">
        <f>ROUNDDOWN(J59/12,0)&amp;"년"</f>
        <v>0년</v>
      </c>
      <c r="C62" s="218"/>
      <c r="D62" s="218"/>
      <c r="E62" s="218"/>
      <c r="F62" s="218"/>
      <c r="G62" s="218"/>
      <c r="H62" s="219"/>
      <c r="R62" s="1"/>
    </row>
    <row r="63" spans="1:42" ht="17.25" thickTop="1"/>
  </sheetData>
  <sheetProtection algorithmName="SHA-512" hashValue="2UuD6Cd5+Cmj+cYE4GI1fYvBlWLS51ciuG2FbnUiQgBSLsVI1VtudeYEtaCDCvZTuNJ5QS8OrHuijCiehzhEUA==" saltValue="s+I9SsgaaljbudEJo7I0jg==" spinCount="100000" sheet="1" formatCells="0" formatColumns="0" formatRows="0" insertColumns="0" insertRows="0" insertHyperlinks="0" deleteColumns="0" deleteRows="0" sort="0" autoFilter="0" pivotTables="0"/>
  <mergeCells count="72">
    <mergeCell ref="C53:D53"/>
    <mergeCell ref="C54:D54"/>
    <mergeCell ref="C55:D55"/>
    <mergeCell ref="B27:C27"/>
    <mergeCell ref="C18:D19"/>
    <mergeCell ref="B14:D14"/>
    <mergeCell ref="C46:D46"/>
    <mergeCell ref="C47:D47"/>
    <mergeCell ref="V32:X32"/>
    <mergeCell ref="J18:K18"/>
    <mergeCell ref="J19:K19"/>
    <mergeCell ref="J20:K20"/>
    <mergeCell ref="J21:K21"/>
    <mergeCell ref="J22:K22"/>
    <mergeCell ref="J23:K23"/>
    <mergeCell ref="B62:H62"/>
    <mergeCell ref="B61:H61"/>
    <mergeCell ref="C32:D33"/>
    <mergeCell ref="C34:D34"/>
    <mergeCell ref="C35:D35"/>
    <mergeCell ref="C36:D36"/>
    <mergeCell ref="C37:D37"/>
    <mergeCell ref="C44:D44"/>
    <mergeCell ref="C45:D45"/>
    <mergeCell ref="C56:D56"/>
    <mergeCell ref="C43:D43"/>
    <mergeCell ref="C48:D48"/>
    <mergeCell ref="C49:D49"/>
    <mergeCell ref="C50:D50"/>
    <mergeCell ref="C51:D51"/>
    <mergeCell ref="C52:D52"/>
    <mergeCell ref="B2:P2"/>
    <mergeCell ref="B25:P25"/>
    <mergeCell ref="B16:B23"/>
    <mergeCell ref="G32:I33"/>
    <mergeCell ref="B5:P6"/>
    <mergeCell ref="B8:P8"/>
    <mergeCell ref="E15:I15"/>
    <mergeCell ref="J15:K15"/>
    <mergeCell ref="B32:B33"/>
    <mergeCell ref="E32:E33"/>
    <mergeCell ref="F32:F33"/>
    <mergeCell ref="B10:C10"/>
    <mergeCell ref="B15:D15"/>
    <mergeCell ref="D22:D23"/>
    <mergeCell ref="J32:J33"/>
    <mergeCell ref="K32:K33"/>
    <mergeCell ref="I14:L14"/>
    <mergeCell ref="B13:C13"/>
    <mergeCell ref="E16:F16"/>
    <mergeCell ref="G14:H14"/>
    <mergeCell ref="E14:F14"/>
    <mergeCell ref="C16:D17"/>
    <mergeCell ref="E17:F17"/>
    <mergeCell ref="J16:K17"/>
    <mergeCell ref="L16:L17"/>
    <mergeCell ref="B4:D4"/>
    <mergeCell ref="B11:D11"/>
    <mergeCell ref="E11:H11"/>
    <mergeCell ref="D20:D21"/>
    <mergeCell ref="C20:C23"/>
    <mergeCell ref="E23:F23"/>
    <mergeCell ref="E20:F20"/>
    <mergeCell ref="E21:F21"/>
    <mergeCell ref="E22:F22"/>
    <mergeCell ref="E18:F18"/>
    <mergeCell ref="E19:F19"/>
    <mergeCell ref="C41:D41"/>
    <mergeCell ref="C42:D42"/>
    <mergeCell ref="C38:D38"/>
    <mergeCell ref="C39:D39"/>
    <mergeCell ref="C40:D40"/>
  </mergeCells>
  <phoneticPr fontId="8" type="noConversion"/>
  <dataValidations disablePrompts="1" count="1">
    <dataValidation type="list" allowBlank="1" showInputMessage="1" showErrorMessage="1" sqref="G14 E14" xr:uid="{DC7C6634-E0DD-4B38-95F3-B24CBB3B55DC}">
      <formula1>"고졸, 학사, 전문학사, 석사, 박사"</formula1>
    </dataValidation>
  </dataValidations>
  <printOptions horizontalCentered="1"/>
  <pageMargins left="0.17" right="0.17" top="0.45" bottom="0.39" header="0.31496062992125984" footer="0.31496062992125984"/>
  <pageSetup paperSize="9" scale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A971E-CA6A-4E7C-8DA4-C002CC246B37}">
  <dimension ref="B2:E19"/>
  <sheetViews>
    <sheetView view="pageBreakPreview" topLeftCell="A7" zoomScale="130" zoomScaleNormal="100" zoomScaleSheetLayoutView="130" workbookViewId="0">
      <selection activeCell="C14" sqref="C14"/>
    </sheetView>
  </sheetViews>
  <sheetFormatPr defaultRowHeight="16.5"/>
  <cols>
    <col min="1" max="1" width="4.125" customWidth="1"/>
    <col min="2" max="2" width="9" style="13"/>
    <col min="3" max="3" width="9" style="49"/>
    <col min="4" max="4" width="9.5" style="49" customWidth="1"/>
    <col min="5" max="5" width="43" style="50" bestFit="1" customWidth="1"/>
  </cols>
  <sheetData>
    <row r="2" spans="2:5" ht="50.1" customHeight="1">
      <c r="B2" s="247" t="s">
        <v>60</v>
      </c>
      <c r="C2" s="42" t="s">
        <v>61</v>
      </c>
      <c r="D2" s="43" t="s">
        <v>62</v>
      </c>
      <c r="E2" s="44" t="s">
        <v>63</v>
      </c>
    </row>
    <row r="3" spans="2:5" ht="50.1" customHeight="1">
      <c r="B3" s="247"/>
      <c r="C3" s="42" t="s">
        <v>64</v>
      </c>
      <c r="D3" s="43" t="s">
        <v>62</v>
      </c>
      <c r="E3" s="44" t="s">
        <v>65</v>
      </c>
    </row>
    <row r="4" spans="2:5" ht="50.1" customHeight="1">
      <c r="B4" s="247"/>
      <c r="C4" s="42" t="s">
        <v>66</v>
      </c>
      <c r="D4" s="43" t="s">
        <v>62</v>
      </c>
      <c r="E4" s="44" t="s">
        <v>67</v>
      </c>
    </row>
    <row r="5" spans="2:5" ht="50.1" customHeight="1">
      <c r="B5" s="247"/>
      <c r="C5" s="42" t="s">
        <v>68</v>
      </c>
      <c r="D5" s="43" t="s">
        <v>62</v>
      </c>
      <c r="E5" s="44" t="s">
        <v>69</v>
      </c>
    </row>
    <row r="6" spans="2:5" ht="50.1" customHeight="1">
      <c r="B6" s="247"/>
      <c r="C6" s="42" t="s">
        <v>70</v>
      </c>
      <c r="D6" s="43" t="s">
        <v>62</v>
      </c>
      <c r="E6" s="44" t="s">
        <v>71</v>
      </c>
    </row>
    <row r="7" spans="2:5" ht="50.1" customHeight="1">
      <c r="B7" s="247"/>
      <c r="C7" s="42" t="s">
        <v>61</v>
      </c>
      <c r="D7" s="45" t="s">
        <v>72</v>
      </c>
      <c r="E7" s="44" t="s">
        <v>73</v>
      </c>
    </row>
    <row r="8" spans="2:5" ht="50.1" customHeight="1">
      <c r="B8" s="247"/>
      <c r="C8" s="42" t="s">
        <v>64</v>
      </c>
      <c r="D8" s="45" t="s">
        <v>72</v>
      </c>
      <c r="E8" s="44" t="s">
        <v>74</v>
      </c>
    </row>
    <row r="9" spans="2:5" ht="50.1" customHeight="1">
      <c r="B9" s="247"/>
      <c r="C9" s="42" t="s">
        <v>66</v>
      </c>
      <c r="D9" s="45" t="s">
        <v>72</v>
      </c>
      <c r="E9" s="44" t="s">
        <v>75</v>
      </c>
    </row>
    <row r="10" spans="2:5" ht="50.1" customHeight="1">
      <c r="B10" s="247"/>
      <c r="C10" s="42" t="s">
        <v>68</v>
      </c>
      <c r="D10" s="45" t="s">
        <v>72</v>
      </c>
      <c r="E10" s="44" t="s">
        <v>76</v>
      </c>
    </row>
    <row r="11" spans="2:5" ht="50.1" customHeight="1">
      <c r="B11" s="247"/>
      <c r="C11" s="42" t="s">
        <v>70</v>
      </c>
      <c r="D11" s="45" t="s">
        <v>72</v>
      </c>
      <c r="E11" s="44" t="s">
        <v>77</v>
      </c>
    </row>
    <row r="12" spans="2:5" ht="50.1" customHeight="1">
      <c r="B12" s="248" t="s">
        <v>78</v>
      </c>
      <c r="C12" s="46" t="s">
        <v>79</v>
      </c>
      <c r="D12" s="47" t="s">
        <v>62</v>
      </c>
      <c r="E12" s="44" t="s">
        <v>80</v>
      </c>
    </row>
    <row r="13" spans="2:5" ht="50.1" customHeight="1">
      <c r="B13" s="249"/>
      <c r="C13" s="46" t="s">
        <v>81</v>
      </c>
      <c r="D13" s="47" t="s">
        <v>62</v>
      </c>
      <c r="E13" s="44" t="s">
        <v>82</v>
      </c>
    </row>
    <row r="14" spans="2:5" ht="50.1" customHeight="1">
      <c r="B14" s="249"/>
      <c r="C14" s="46" t="s">
        <v>83</v>
      </c>
      <c r="D14" s="47" t="s">
        <v>62</v>
      </c>
      <c r="E14" s="44" t="s">
        <v>84</v>
      </c>
    </row>
    <row r="15" spans="2:5" ht="50.1" customHeight="1">
      <c r="B15" s="249"/>
      <c r="C15" s="46" t="s">
        <v>85</v>
      </c>
      <c r="D15" s="47" t="s">
        <v>62</v>
      </c>
      <c r="E15" s="44" t="s">
        <v>86</v>
      </c>
    </row>
    <row r="16" spans="2:5" ht="50.1" customHeight="1">
      <c r="B16" s="249"/>
      <c r="C16" s="46" t="s">
        <v>79</v>
      </c>
      <c r="D16" s="48" t="s">
        <v>72</v>
      </c>
      <c r="E16" s="44" t="s">
        <v>87</v>
      </c>
    </row>
    <row r="17" spans="2:5" ht="50.1" customHeight="1">
      <c r="B17" s="249"/>
      <c r="C17" s="46" t="s">
        <v>81</v>
      </c>
      <c r="D17" s="48" t="s">
        <v>72</v>
      </c>
      <c r="E17" s="44" t="s">
        <v>88</v>
      </c>
    </row>
    <row r="18" spans="2:5" ht="50.1" customHeight="1">
      <c r="B18" s="249"/>
      <c r="C18" s="46" t="s">
        <v>83</v>
      </c>
      <c r="D18" s="48" t="s">
        <v>72</v>
      </c>
      <c r="E18" s="44" t="s">
        <v>89</v>
      </c>
    </row>
    <row r="19" spans="2:5" ht="50.1" customHeight="1">
      <c r="B19" s="250"/>
      <c r="C19" s="46" t="s">
        <v>85</v>
      </c>
      <c r="D19" s="48" t="s">
        <v>72</v>
      </c>
      <c r="E19" s="44" t="s">
        <v>90</v>
      </c>
    </row>
  </sheetData>
  <mergeCells count="2">
    <mergeCell ref="B2:B11"/>
    <mergeCell ref="B12:B19"/>
  </mergeCells>
  <phoneticPr fontId="5" type="noConversion"/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6"/>
  <sheetViews>
    <sheetView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J5" sqref="J5"/>
    </sheetView>
  </sheetViews>
  <sheetFormatPr defaultColWidth="9" defaultRowHeight="16.5" outlineLevelCol="1"/>
  <cols>
    <col min="1" max="1" width="9" style="13"/>
    <col min="2" max="2" width="11.375" style="13" customWidth="1"/>
    <col min="3" max="3" width="9" style="14"/>
    <col min="4" max="4" width="11.375" style="15" customWidth="1"/>
    <col min="5" max="5" width="16.5" style="15" customWidth="1"/>
    <col min="6" max="9" width="14.625" style="15" customWidth="1"/>
    <col min="10" max="10" width="28" style="15" customWidth="1" outlineLevel="1"/>
    <col min="11" max="11" width="13.5" style="16" bestFit="1" customWidth="1" outlineLevel="1"/>
    <col min="12" max="12" width="15.375" style="16" bestFit="1" customWidth="1" outlineLevel="1"/>
    <col min="13" max="13" width="13.5" style="16" bestFit="1" customWidth="1" outlineLevel="1"/>
    <col min="14" max="14" width="17.875" style="16" bestFit="1" customWidth="1" outlineLevel="1"/>
    <col min="15" max="16" width="17.875" style="16" customWidth="1" outlineLevel="1"/>
    <col min="17" max="17" width="21.375" style="16" customWidth="1" outlineLevel="1"/>
    <col min="18" max="16384" width="9" style="13"/>
  </cols>
  <sheetData>
    <row r="1" spans="2:17" ht="17.25" thickBot="1"/>
    <row r="2" spans="2:17" ht="32.25" customHeight="1" thickBot="1">
      <c r="B2" s="251" t="s">
        <v>27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3"/>
    </row>
    <row r="3" spans="2:17" s="17" customFormat="1" ht="32.25" customHeight="1" thickBot="1">
      <c r="B3" s="18"/>
      <c r="D3" s="18"/>
      <c r="E3" s="18"/>
      <c r="F3" s="18"/>
      <c r="G3" s="18"/>
      <c r="H3" s="18"/>
      <c r="I3" s="34"/>
      <c r="J3" s="18"/>
      <c r="K3" s="18"/>
      <c r="L3" s="18"/>
      <c r="M3" s="18"/>
      <c r="N3" s="18"/>
      <c r="O3" s="18"/>
      <c r="P3" s="18"/>
      <c r="Q3" s="18"/>
    </row>
    <row r="4" spans="2:17" s="14" customFormat="1" ht="35.1" customHeight="1" thickTop="1">
      <c r="B4" s="19" t="s">
        <v>19</v>
      </c>
      <c r="C4" s="20" t="s">
        <v>20</v>
      </c>
      <c r="D4" s="20" t="s">
        <v>21</v>
      </c>
      <c r="E4" s="20" t="s">
        <v>22</v>
      </c>
      <c r="F4" s="20" t="s">
        <v>23</v>
      </c>
      <c r="G4" s="22" t="s">
        <v>30</v>
      </c>
      <c r="H4" s="22" t="s">
        <v>31</v>
      </c>
      <c r="I4" s="27" t="s">
        <v>32</v>
      </c>
      <c r="J4" s="21" t="s">
        <v>24</v>
      </c>
      <c r="K4" s="21" t="s">
        <v>25</v>
      </c>
      <c r="L4" s="22" t="s">
        <v>26</v>
      </c>
      <c r="M4" s="22" t="s">
        <v>33</v>
      </c>
      <c r="N4" s="22" t="s">
        <v>34</v>
      </c>
      <c r="O4" s="22" t="s">
        <v>35</v>
      </c>
      <c r="P4" s="22" t="s">
        <v>36</v>
      </c>
      <c r="Q4" s="23" t="s">
        <v>29</v>
      </c>
    </row>
    <row r="5" spans="2:17" s="14" customFormat="1" ht="30" customHeight="1" thickBot="1">
      <c r="B5" s="29">
        <f>ROW()-4</f>
        <v>1</v>
      </c>
      <c r="C5" s="30">
        <f>경력산정표!C11</f>
        <v>0</v>
      </c>
      <c r="D5" s="30" t="e">
        <f>E5&amp;" "&amp;F5</f>
        <v>#REF!</v>
      </c>
      <c r="E5" s="30" t="e">
        <f>경력산정표!#REF!</f>
        <v>#REF!</v>
      </c>
      <c r="F5" s="30" t="e">
        <f>경력산정표!#REF!</f>
        <v>#REF!</v>
      </c>
      <c r="G5" s="30"/>
      <c r="H5" s="30"/>
      <c r="I5" s="33" t="e">
        <f>DATE(IF(MID(N5,1,1)="0", "20","19") &amp; MID(N5,1,2),MID(N5,3,2),MID(N5,5,2))</f>
        <v>#VALUE!</v>
      </c>
      <c r="J5" s="31" t="e">
        <f>경력산정표!#REF!</f>
        <v>#REF!</v>
      </c>
      <c r="K5" s="31" t="e">
        <f>경력산정표!#REF!</f>
        <v>#REF!</v>
      </c>
      <c r="L5" s="28" t="e">
        <f>경력산정표!#REF!</f>
        <v>#REF!</v>
      </c>
      <c r="M5" s="28" t="e">
        <f>경력산정표!#REF!</f>
        <v>#REF!</v>
      </c>
      <c r="N5" s="28">
        <f>경력산정표!K11</f>
        <v>0</v>
      </c>
      <c r="O5" s="28">
        <f>경력산정표!C14</f>
        <v>0</v>
      </c>
      <c r="P5" s="28" t="e">
        <f>경력산정표!#REF!</f>
        <v>#REF!</v>
      </c>
      <c r="Q5" s="32" t="str">
        <f>경력산정표!G14</f>
        <v>전공</v>
      </c>
    </row>
    <row r="6" spans="2:17" ht="17.25" thickTop="1"/>
  </sheetData>
  <sheetProtection algorithmName="SHA-512" hashValue="sn+GvTNUyix6vjd382UoUm1Hcq+cl5BJkh8ECvv+vp6El1daXWeAxwQm0rH1e1B4BAY3GKKkzQPa/GeCxbS6vQ==" saltValue="J1p9yULEB2sjcNsu+TN6qg==" spinCount="100000" sheet="1" objects="1" scenarios="1"/>
  <autoFilter ref="B4:Q5" xr:uid="{00000000-0009-0000-0000-000001000000}"/>
  <mergeCells count="1">
    <mergeCell ref="B2:Q2"/>
  </mergeCells>
  <phoneticPr fontId="5" type="noConversion"/>
  <conditionalFormatting sqref="C5:D5">
    <cfRule type="duplicateValues" dxfId="0" priority="20"/>
  </conditionalFormatting>
  <printOptions horizontalCentered="1"/>
  <pageMargins left="0.15748031496062992" right="0.15748031496062992" top="2.17" bottom="0.3937007874015748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2</vt:i4>
      </vt:variant>
    </vt:vector>
  </HeadingPairs>
  <TitlesOfParts>
    <vt:vector size="5" baseType="lpstr">
      <vt:lpstr>경력산정표</vt:lpstr>
      <vt:lpstr>기본자격</vt:lpstr>
      <vt:lpstr>(입력X)</vt:lpstr>
      <vt:lpstr>경력산정표!Print_Area</vt:lpstr>
      <vt:lpstr>기본자격!Print_Area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Song Doosan</cp:lastModifiedBy>
  <cp:lastPrinted>2022-05-11T01:03:26Z</cp:lastPrinted>
  <dcterms:created xsi:type="dcterms:W3CDTF">2021-01-01T06:20:18Z</dcterms:created>
  <dcterms:modified xsi:type="dcterms:W3CDTF">2024-07-23T04:42:39Z</dcterms:modified>
</cp:coreProperties>
</file>